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enDrive 2\Jose Angel Jimenez 601670445\IVA 2025\11 NOVIEMBRE 2025\"/>
    </mc:Choice>
  </mc:AlternateContent>
  <xr:revisionPtr revIDLastSave="0" documentId="8_{8B4EAE11-ADE3-4E16-A412-C26C00F1F4B7}" xr6:coauthVersionLast="47" xr6:coauthVersionMax="47" xr10:uidLastSave="{00000000-0000-0000-0000-000000000000}"/>
  <bookViews>
    <workbookView xWindow="-90" yWindow="-90" windowWidth="19380" windowHeight="10260" xr2:uid="{F7C2C5F9-6018-494A-9B9B-A0A817DEEDA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62" i="1" l="1"/>
  <c r="AI62" i="1"/>
  <c r="AH62" i="1"/>
  <c r="AJ61" i="1"/>
  <c r="AK61" i="1" s="1"/>
  <c r="AI61" i="1"/>
  <c r="AH61" i="1"/>
  <c r="AK60" i="1"/>
  <c r="AJ60" i="1"/>
  <c r="AI60" i="1"/>
  <c r="AH60" i="1"/>
  <c r="AJ59" i="1"/>
  <c r="AK59" i="1" s="1"/>
  <c r="AI59" i="1"/>
  <c r="AH59" i="1"/>
  <c r="AK58" i="1"/>
  <c r="AJ58" i="1"/>
  <c r="AI58" i="1"/>
  <c r="AH58" i="1"/>
  <c r="AJ57" i="1"/>
  <c r="AK57" i="1" s="1"/>
  <c r="AI57" i="1"/>
  <c r="AH57" i="1"/>
  <c r="AK56" i="1"/>
  <c r="AJ56" i="1"/>
  <c r="AI56" i="1"/>
  <c r="AH56" i="1"/>
  <c r="AJ55" i="1"/>
  <c r="AK55" i="1" s="1"/>
  <c r="AI55" i="1"/>
  <c r="AH55" i="1"/>
  <c r="AA52" i="1"/>
  <c r="AH52" i="1" s="1"/>
  <c r="AE50" i="1"/>
  <c r="AE51" i="1" s="1"/>
  <c r="AD50" i="1"/>
  <c r="AC50" i="1"/>
  <c r="AB50" i="1"/>
  <c r="AB51" i="1" s="1"/>
  <c r="AA50" i="1"/>
  <c r="AA51" i="1" s="1"/>
  <c r="Z50" i="1"/>
  <c r="AE52" i="1" s="1"/>
  <c r="AJ52" i="1" s="1"/>
  <c r="Y50" i="1"/>
  <c r="X50" i="1"/>
  <c r="W50" i="1"/>
  <c r="AB52" i="1" s="1"/>
  <c r="AI52" i="1" s="1"/>
  <c r="V50" i="1"/>
  <c r="U50" i="1"/>
  <c r="T50" i="1"/>
  <c r="S50" i="1"/>
  <c r="R50" i="1"/>
  <c r="AJ49" i="1"/>
  <c r="AI49" i="1"/>
  <c r="AH49" i="1"/>
  <c r="AK49" i="1" s="1"/>
  <c r="AL49" i="1" s="1"/>
  <c r="AG49" i="1"/>
  <c r="AJ48" i="1"/>
  <c r="AK48" i="1" s="1"/>
  <c r="AL48" i="1" s="1"/>
  <c r="AI48" i="1"/>
  <c r="AH48" i="1"/>
  <c r="AG48" i="1"/>
  <c r="AJ47" i="1"/>
  <c r="AI47" i="1"/>
  <c r="AH47" i="1"/>
  <c r="AK47" i="1" s="1"/>
  <c r="AL47" i="1" s="1"/>
  <c r="AG47" i="1"/>
  <c r="AJ46" i="1"/>
  <c r="AI46" i="1"/>
  <c r="AH46" i="1"/>
  <c r="AK46" i="1" s="1"/>
  <c r="AL46" i="1" s="1"/>
  <c r="AG46" i="1"/>
  <c r="AJ45" i="1"/>
  <c r="AI45" i="1"/>
  <c r="AH45" i="1"/>
  <c r="AK45" i="1" s="1"/>
  <c r="AL45" i="1" s="1"/>
  <c r="AG45" i="1"/>
  <c r="AJ44" i="1"/>
  <c r="AK44" i="1" s="1"/>
  <c r="AL44" i="1" s="1"/>
  <c r="AI44" i="1"/>
  <c r="AH44" i="1"/>
  <c r="AG44" i="1"/>
  <c r="AJ43" i="1"/>
  <c r="AI43" i="1"/>
  <c r="AH43" i="1"/>
  <c r="AK43" i="1" s="1"/>
  <c r="AL43" i="1" s="1"/>
  <c r="AG43" i="1"/>
  <c r="AJ42" i="1"/>
  <c r="AI42" i="1"/>
  <c r="AH42" i="1"/>
  <c r="AK42" i="1" s="1"/>
  <c r="AL42" i="1" s="1"/>
  <c r="AG42" i="1"/>
  <c r="AJ41" i="1"/>
  <c r="AI41" i="1"/>
  <c r="AH41" i="1"/>
  <c r="AK41" i="1" s="1"/>
  <c r="AL41" i="1" s="1"/>
  <c r="AG41" i="1"/>
  <c r="AJ40" i="1"/>
  <c r="AK40" i="1" s="1"/>
  <c r="AL40" i="1" s="1"/>
  <c r="AI40" i="1"/>
  <c r="AH40" i="1"/>
  <c r="AG40" i="1"/>
  <c r="AJ39" i="1"/>
  <c r="AI39" i="1"/>
  <c r="AH39" i="1"/>
  <c r="AK39" i="1" s="1"/>
  <c r="AL39" i="1" s="1"/>
  <c r="AG39" i="1"/>
  <c r="AJ38" i="1"/>
  <c r="AI38" i="1"/>
  <c r="AH38" i="1"/>
  <c r="AK38" i="1" s="1"/>
  <c r="AL38" i="1" s="1"/>
  <c r="AG38" i="1"/>
  <c r="AJ37" i="1"/>
  <c r="AI37" i="1"/>
  <c r="AH37" i="1"/>
  <c r="AK37" i="1" s="1"/>
  <c r="AL37" i="1" s="1"/>
  <c r="AG37" i="1"/>
  <c r="AJ36" i="1"/>
  <c r="AK36" i="1" s="1"/>
  <c r="AL36" i="1" s="1"/>
  <c r="AI36" i="1"/>
  <c r="AH36" i="1"/>
  <c r="AG36" i="1"/>
  <c r="AJ35" i="1"/>
  <c r="AI35" i="1"/>
  <c r="AH35" i="1"/>
  <c r="AK35" i="1" s="1"/>
  <c r="AL35" i="1" s="1"/>
  <c r="AG35" i="1"/>
  <c r="AJ34" i="1"/>
  <c r="AI34" i="1"/>
  <c r="AH34" i="1"/>
  <c r="AK34" i="1" s="1"/>
  <c r="AL34" i="1" s="1"/>
  <c r="AG34" i="1"/>
  <c r="AJ33" i="1"/>
  <c r="AI33" i="1"/>
  <c r="AH33" i="1"/>
  <c r="AK33" i="1" s="1"/>
  <c r="AL33" i="1" s="1"/>
  <c r="AG33" i="1"/>
  <c r="AJ32" i="1"/>
  <c r="AK32" i="1" s="1"/>
  <c r="AL32" i="1" s="1"/>
  <c r="AI32" i="1"/>
  <c r="AH32" i="1"/>
  <c r="AG32" i="1"/>
  <c r="AJ31" i="1"/>
  <c r="AI31" i="1"/>
  <c r="AH31" i="1"/>
  <c r="AK31" i="1" s="1"/>
  <c r="AL31" i="1" s="1"/>
  <c r="AG31" i="1"/>
  <c r="AJ30" i="1"/>
  <c r="AI30" i="1"/>
  <c r="AH30" i="1"/>
  <c r="AK30" i="1" s="1"/>
  <c r="AL30" i="1" s="1"/>
  <c r="AG30" i="1"/>
  <c r="AJ29" i="1"/>
  <c r="AI29" i="1"/>
  <c r="AH29" i="1"/>
  <c r="AK29" i="1" s="1"/>
  <c r="AL29" i="1" s="1"/>
  <c r="AG29" i="1"/>
  <c r="AJ28" i="1"/>
  <c r="AK28" i="1" s="1"/>
  <c r="AL28" i="1" s="1"/>
  <c r="AI28" i="1"/>
  <c r="AH28" i="1"/>
  <c r="AG28" i="1"/>
  <c r="AJ27" i="1"/>
  <c r="AI27" i="1"/>
  <c r="AH27" i="1"/>
  <c r="AK27" i="1" s="1"/>
  <c r="AL27" i="1" s="1"/>
  <c r="AG27" i="1"/>
  <c r="AJ26" i="1"/>
  <c r="AI26" i="1"/>
  <c r="AH26" i="1"/>
  <c r="AK26" i="1" s="1"/>
  <c r="AL26" i="1" s="1"/>
  <c r="AG26" i="1"/>
  <c r="AJ25" i="1"/>
  <c r="AI25" i="1"/>
  <c r="AH25" i="1"/>
  <c r="AK25" i="1" s="1"/>
  <c r="AL25" i="1" s="1"/>
  <c r="AG25" i="1"/>
  <c r="AJ24" i="1"/>
  <c r="AK24" i="1" s="1"/>
  <c r="AL24" i="1" s="1"/>
  <c r="AI24" i="1"/>
  <c r="AH24" i="1"/>
  <c r="AG24" i="1"/>
  <c r="AJ23" i="1"/>
  <c r="AI23" i="1"/>
  <c r="AH23" i="1"/>
  <c r="AK23" i="1" s="1"/>
  <c r="AL23" i="1" s="1"/>
  <c r="AG23" i="1"/>
  <c r="AJ22" i="1"/>
  <c r="AI22" i="1"/>
  <c r="AH22" i="1"/>
  <c r="AK22" i="1" s="1"/>
  <c r="AL22" i="1" s="1"/>
  <c r="AG22" i="1"/>
  <c r="AJ21" i="1"/>
  <c r="AI21" i="1"/>
  <c r="AH21" i="1"/>
  <c r="AK21" i="1" s="1"/>
  <c r="AL21" i="1" s="1"/>
  <c r="AG21" i="1"/>
  <c r="AJ20" i="1"/>
  <c r="AK20" i="1" s="1"/>
  <c r="AL20" i="1" s="1"/>
  <c r="AI20" i="1"/>
  <c r="AH20" i="1"/>
  <c r="AG20" i="1"/>
  <c r="AJ19" i="1"/>
  <c r="AI19" i="1"/>
  <c r="AH19" i="1"/>
  <c r="AK19" i="1" s="1"/>
  <c r="AL19" i="1" s="1"/>
  <c r="AG19" i="1"/>
  <c r="AJ18" i="1"/>
  <c r="AI18" i="1"/>
  <c r="AH18" i="1"/>
  <c r="AK18" i="1" s="1"/>
  <c r="AL18" i="1" s="1"/>
  <c r="AG18" i="1"/>
  <c r="AJ17" i="1"/>
  <c r="AI17" i="1"/>
  <c r="AH17" i="1"/>
  <c r="AK17" i="1" s="1"/>
  <c r="AL17" i="1" s="1"/>
  <c r="AG17" i="1"/>
  <c r="AJ16" i="1"/>
  <c r="AK16" i="1" s="1"/>
  <c r="AL16" i="1" s="1"/>
  <c r="AI16" i="1"/>
  <c r="AH16" i="1"/>
  <c r="AG16" i="1"/>
  <c r="AJ15" i="1"/>
  <c r="AI15" i="1"/>
  <c r="AH15" i="1"/>
  <c r="AK15" i="1" s="1"/>
  <c r="AL15" i="1" s="1"/>
  <c r="AG15" i="1"/>
  <c r="AJ14" i="1"/>
  <c r="AI14" i="1"/>
  <c r="AH14" i="1"/>
  <c r="AK14" i="1" s="1"/>
  <c r="AL14" i="1" s="1"/>
  <c r="AG14" i="1"/>
  <c r="AJ13" i="1"/>
  <c r="AI13" i="1"/>
  <c r="AH13" i="1"/>
  <c r="AK13" i="1" s="1"/>
  <c r="AL13" i="1" s="1"/>
  <c r="AG13" i="1"/>
  <c r="AJ12" i="1"/>
  <c r="AK12" i="1" s="1"/>
  <c r="AL12" i="1" s="1"/>
  <c r="AI12" i="1"/>
  <c r="AH12" i="1"/>
  <c r="AG12" i="1"/>
  <c r="AJ11" i="1"/>
  <c r="AI11" i="1"/>
  <c r="AH11" i="1"/>
  <c r="AK11" i="1" s="1"/>
  <c r="AL11" i="1" s="1"/>
  <c r="AG11" i="1"/>
  <c r="AJ10" i="1"/>
  <c r="AI10" i="1"/>
  <c r="AH10" i="1"/>
  <c r="AK10" i="1" s="1"/>
  <c r="AL10" i="1" s="1"/>
  <c r="AG10" i="1"/>
  <c r="AJ9" i="1"/>
  <c r="AI9" i="1"/>
  <c r="AH9" i="1"/>
  <c r="AK9" i="1" s="1"/>
  <c r="AL9" i="1" s="1"/>
  <c r="AG9" i="1"/>
  <c r="AJ8" i="1"/>
  <c r="AK8" i="1" s="1"/>
  <c r="AL8" i="1" s="1"/>
  <c r="AI8" i="1"/>
  <c r="AH8" i="1"/>
  <c r="AG8" i="1"/>
  <c r="AJ7" i="1"/>
  <c r="AI7" i="1"/>
  <c r="AH7" i="1"/>
  <c r="AK7" i="1" s="1"/>
  <c r="AL7" i="1" s="1"/>
  <c r="AG7" i="1"/>
  <c r="AJ6" i="1"/>
  <c r="AI6" i="1"/>
  <c r="AH6" i="1"/>
  <c r="AK6" i="1" s="1"/>
  <c r="AL6" i="1" s="1"/>
  <c r="AG6" i="1"/>
  <c r="AJ5" i="1"/>
  <c r="AI5" i="1"/>
  <c r="AH5" i="1"/>
  <c r="AK5" i="1" s="1"/>
  <c r="AL5" i="1" s="1"/>
  <c r="AG5" i="1"/>
  <c r="AJ4" i="1"/>
  <c r="AK4" i="1" s="1"/>
  <c r="AL4" i="1" s="1"/>
  <c r="AI4" i="1"/>
  <c r="AH4" i="1"/>
  <c r="AG4" i="1"/>
  <c r="AJ3" i="1"/>
  <c r="AJ50" i="1" s="1"/>
  <c r="AI3" i="1"/>
  <c r="AI50" i="1" s="1"/>
  <c r="AH3" i="1"/>
  <c r="AH50" i="1" s="1"/>
  <c r="AG3" i="1"/>
  <c r="AG50" i="1" s="1"/>
  <c r="AB53" i="1" l="1"/>
  <c r="AI51" i="1"/>
  <c r="AE53" i="1"/>
  <c r="AJ51" i="1"/>
  <c r="AK52" i="1"/>
  <c r="AH51" i="1"/>
  <c r="AK51" i="1" s="1"/>
  <c r="AA53" i="1"/>
  <c r="AK3" i="1"/>
  <c r="AL3" i="1" l="1"/>
  <c r="AK50" i="1"/>
  <c r="AL50" i="1" s="1"/>
  <c r="AH53" i="1"/>
  <c r="AA54" i="1"/>
  <c r="AH54" i="1" s="1"/>
  <c r="AJ53" i="1"/>
  <c r="AE54" i="1"/>
  <c r="AI53" i="1"/>
  <c r="AB54" i="1"/>
  <c r="AI54" i="1" s="1"/>
  <c r="AJ54" i="1" l="1"/>
  <c r="AK54" i="1" s="1"/>
  <c r="AG54" i="1"/>
  <c r="AK53" i="1"/>
</calcChain>
</file>

<file path=xl/sharedStrings.xml><?xml version="1.0" encoding="utf-8"?>
<sst xmlns="http://schemas.openxmlformats.org/spreadsheetml/2006/main" count="701" uniqueCount="221">
  <si>
    <t>REPORTE DE VALIDACIONES</t>
  </si>
  <si>
    <t>DIVISAS CONVERTIDAS A CRC</t>
  </si>
  <si>
    <t>Fecha</t>
  </si>
  <si>
    <t>Proveedor</t>
  </si>
  <si>
    <t>Cedula</t>
  </si>
  <si>
    <t>Consecutivo</t>
  </si>
  <si>
    <t>Clave</t>
  </si>
  <si>
    <t>TipoDocumento</t>
  </si>
  <si>
    <t>Descuento</t>
  </si>
  <si>
    <t>IV</t>
  </si>
  <si>
    <t>Monto</t>
  </si>
  <si>
    <t>Moneda</t>
  </si>
  <si>
    <t>Tipo_cambio</t>
  </si>
  <si>
    <t>Estado</t>
  </si>
  <si>
    <t>Tipo</t>
  </si>
  <si>
    <t>Dias_credito</t>
  </si>
  <si>
    <t>Movimiento</t>
  </si>
  <si>
    <t>Usuario</t>
  </si>
  <si>
    <t>Fecha_Factura</t>
  </si>
  <si>
    <t>GravadoDescuento</t>
  </si>
  <si>
    <t>GravadoTotal</t>
  </si>
  <si>
    <t>ExentoDescuento</t>
  </si>
  <si>
    <t>ExentoTotal</t>
  </si>
  <si>
    <t>IVA1</t>
  </si>
  <si>
    <t>IVA2</t>
  </si>
  <si>
    <t>IVA4</t>
  </si>
  <si>
    <t>IVA8</t>
  </si>
  <si>
    <t>IVA13</t>
  </si>
  <si>
    <t>Total Gravado en 1%</t>
  </si>
  <si>
    <t>Total Gravado en 2%</t>
  </si>
  <si>
    <t>Total Gravado en 4%</t>
  </si>
  <si>
    <t>Total Gravado en 8%</t>
  </si>
  <si>
    <t>Total Gravado en 13%</t>
  </si>
  <si>
    <t>OtrosCargos</t>
  </si>
  <si>
    <t>Total DEV +EXENTO</t>
  </si>
  <si>
    <t>TOTAL AL 1%</t>
  </si>
  <si>
    <t>TOTAL AL 2%</t>
  </si>
  <si>
    <t>TOTAL AL 13%</t>
  </si>
  <si>
    <t xml:space="preserve">TOTAL BASE </t>
  </si>
  <si>
    <t>DIFERENCIAS</t>
  </si>
  <si>
    <t>2025-10-01</t>
  </si>
  <si>
    <t>Empresa de Inversiones Rosaval Sociedad de Responsabilidad Limitada</t>
  </si>
  <si>
    <t>3102385839</t>
  </si>
  <si>
    <t>00100001030000016238</t>
  </si>
  <si>
    <t>50601102500310238583900100001030000016238100000406</t>
  </si>
  <si>
    <t>NOTA CREDITO ELECTRONICA</t>
  </si>
  <si>
    <t>CRC</t>
  </si>
  <si>
    <t>1.0000</t>
  </si>
  <si>
    <t>1</t>
  </si>
  <si>
    <t>ACEPTADO</t>
  </si>
  <si>
    <t>0</t>
  </si>
  <si>
    <t>Nota</t>
  </si>
  <si>
    <t>admin</t>
  </si>
  <si>
    <t>2025-10-03</t>
  </si>
  <si>
    <t>DISTRIBUCIONES JOTA CE HERMANOS S.A.</t>
  </si>
  <si>
    <t>3101258700</t>
  </si>
  <si>
    <t>00100001030000012852</t>
  </si>
  <si>
    <t>50602102500310125870000100001030000012852100012852</t>
  </si>
  <si>
    <t>2025-10-02</t>
  </si>
  <si>
    <t>UNIDOS MAYOREO SOCIEDAD ANONIMA</t>
  </si>
  <si>
    <t>3101416797</t>
  </si>
  <si>
    <t>00100003030000018003</t>
  </si>
  <si>
    <t>50603102500310141679700100003030000018003100018003</t>
  </si>
  <si>
    <t>30</t>
  </si>
  <si>
    <t>00100003030000018004</t>
  </si>
  <si>
    <t>50603102500310141679700100003030000018004100018004</t>
  </si>
  <si>
    <t>00100003030000018005</t>
  </si>
  <si>
    <t>50603102500310141679700100003030000018005100018005</t>
  </si>
  <si>
    <t>00100003030000018099</t>
  </si>
  <si>
    <t>50603102500310141679700100003030000018099100018099</t>
  </si>
  <si>
    <t>2025-10-07</t>
  </si>
  <si>
    <t>GRUPO ANCLA S.A.</t>
  </si>
  <si>
    <t>3101004980</t>
  </si>
  <si>
    <t>00100002030000028201</t>
  </si>
  <si>
    <t>50607102500310100498000100002030000028201107102501</t>
  </si>
  <si>
    <t>15</t>
  </si>
  <si>
    <t>00100002030000028203</t>
  </si>
  <si>
    <t>50607102500310100498000100002030000028203107102503</t>
  </si>
  <si>
    <t>00100002030000028202</t>
  </si>
  <si>
    <t>50607102500310100498000100002030000028202107102502</t>
  </si>
  <si>
    <t>SEVEN RED STAR GROUP SOCIEDAD ANONIMA</t>
  </si>
  <si>
    <t>3101791646</t>
  </si>
  <si>
    <t>00100001030000000534</t>
  </si>
  <si>
    <t>50607102500310179164600100001030000000534123876707</t>
  </si>
  <si>
    <t>00100001030000000536</t>
  </si>
  <si>
    <t>50607102500310179164600100001030000000536136540750</t>
  </si>
  <si>
    <t>2025-10-08</t>
  </si>
  <si>
    <t>Comercial Pozos S.A</t>
  </si>
  <si>
    <t>3101159911</t>
  </si>
  <si>
    <t>00100001030000039752</t>
  </si>
  <si>
    <t>50608102500310115991100100001030000039752112345670</t>
  </si>
  <si>
    <t>2025-10-09</t>
  </si>
  <si>
    <t>RUTEO CENTRAL Y DEL CARIBE S.A.</t>
  </si>
  <si>
    <t>3101352767</t>
  </si>
  <si>
    <t>00100001030000105466</t>
  </si>
  <si>
    <t>50609102500310135276700100001030000105466125528468</t>
  </si>
  <si>
    <t>Importaciones RERE S.A.</t>
  </si>
  <si>
    <t>3101047332</t>
  </si>
  <si>
    <t>00100027030000006855</t>
  </si>
  <si>
    <t>50609102500310104733200100027030000006855100081193</t>
  </si>
  <si>
    <t>2025-10-10</t>
  </si>
  <si>
    <t>00100003030000018389</t>
  </si>
  <si>
    <t>50609102500310141679700100003030000018389100018389</t>
  </si>
  <si>
    <t>00100003030000018390</t>
  </si>
  <si>
    <t>50609102500310141679700100003030000018390100018390</t>
  </si>
  <si>
    <t>Golden Trading S.A.</t>
  </si>
  <si>
    <t>3101695664</t>
  </si>
  <si>
    <t>00100001030000019637</t>
  </si>
  <si>
    <t>50609102500310169566400100001030000019637100091025</t>
  </si>
  <si>
    <t>0.0000</t>
  </si>
  <si>
    <t>Garabito Comercial S.R.L.</t>
  </si>
  <si>
    <t>3102591235</t>
  </si>
  <si>
    <t>00100001030000009157</t>
  </si>
  <si>
    <t>50610102500310259123500100001030000009157100411933</t>
  </si>
  <si>
    <t>2025-10-20</t>
  </si>
  <si>
    <t>COMERCIALIZADORA AMERICANA COAMESA S.A.</t>
  </si>
  <si>
    <t>3101281428</t>
  </si>
  <si>
    <t>00100001030000031933</t>
  </si>
  <si>
    <t>50615102500310128142800100001030000031933115102533</t>
  </si>
  <si>
    <t>2025-10-15</t>
  </si>
  <si>
    <t>00100001030000031943</t>
  </si>
  <si>
    <t>50615102500310128142800100001030000031943115102543</t>
  </si>
  <si>
    <t>00100002030000028500</t>
  </si>
  <si>
    <t>50615102500310100498000100002030000028500115102500</t>
  </si>
  <si>
    <t>2025-10-22</t>
  </si>
  <si>
    <t>Grupo Forco Costa Rica Sociedad Anonima</t>
  </si>
  <si>
    <t>3101508964</t>
  </si>
  <si>
    <t>90905999030000000375</t>
  </si>
  <si>
    <t>50621102500310150896490905999030000000375100000000</t>
  </si>
  <si>
    <t>2025-10-21</t>
  </si>
  <si>
    <t>90905999030000000376</t>
  </si>
  <si>
    <t>50621102500310150896490905999030000000376100000000</t>
  </si>
  <si>
    <t>00100003030000018756</t>
  </si>
  <si>
    <t>50621102500310141679700100003030000018756100018756</t>
  </si>
  <si>
    <t>00100003030000018795</t>
  </si>
  <si>
    <t>50622102500310141679700100003030000018795100018795</t>
  </si>
  <si>
    <t>Grupo FAVARCIA S.A.</t>
  </si>
  <si>
    <t>3101008166</t>
  </si>
  <si>
    <t>00100001030000030341</t>
  </si>
  <si>
    <t>50622102500310100816600100001030000030341122102541</t>
  </si>
  <si>
    <t>2025-10-23</t>
  </si>
  <si>
    <t>ELIZABETH OTAROLA HERRERA</t>
  </si>
  <si>
    <t>103390940</t>
  </si>
  <si>
    <t>00100001030000000378</t>
  </si>
  <si>
    <t>50622102500010339094000100001030000000378192381881</t>
  </si>
  <si>
    <t>00100001030000032049</t>
  </si>
  <si>
    <t>50623102500310128142800100001030000032049123102549</t>
  </si>
  <si>
    <t>00100028030000011483</t>
  </si>
  <si>
    <t>50623102500310104733200100028030000011483100081403</t>
  </si>
  <si>
    <t>00100027030000006877</t>
  </si>
  <si>
    <t>50623102500310104733200100027030000006877100081405</t>
  </si>
  <si>
    <t>2025-10-24</t>
  </si>
  <si>
    <t>PRODUCTOS SUPREMA ESP. Y CONDIMENTOS SA</t>
  </si>
  <si>
    <t>3101076085</t>
  </si>
  <si>
    <t>00100004030000000504</t>
  </si>
  <si>
    <t>50624102500310107608500100004030000000504100000504</t>
  </si>
  <si>
    <t>EBISA GLOBAL BRAND SOCIEDAD ANONIMA</t>
  </si>
  <si>
    <t>3101734860</t>
  </si>
  <si>
    <t>00100001030000034403</t>
  </si>
  <si>
    <t>50624102500310173486000100001030000034403100034403</t>
  </si>
  <si>
    <t>504.9600</t>
  </si>
  <si>
    <t>RUTA VEINTIDOS LLORENTE S.A.</t>
  </si>
  <si>
    <t>3101274246</t>
  </si>
  <si>
    <t>00100002030000033795</t>
  </si>
  <si>
    <t>50624102500310127424600100002030000033795100000813</t>
  </si>
  <si>
    <t>2025-10-27</t>
  </si>
  <si>
    <t>INMOBILIARIA AB OCHO S.A.</t>
  </si>
  <si>
    <t>3101236760</t>
  </si>
  <si>
    <t>00100002030000009880</t>
  </si>
  <si>
    <t>50626102500310123676000100002030000009880100000614</t>
  </si>
  <si>
    <t>2025-10-26</t>
  </si>
  <si>
    <t>2025-10-28</t>
  </si>
  <si>
    <t>FIDE SOCIEDAD ANONIMA</t>
  </si>
  <si>
    <t>3101007159</t>
  </si>
  <si>
    <t>00100001030000002503</t>
  </si>
  <si>
    <t>50628102500310100715900100001030000002503100004077</t>
  </si>
  <si>
    <t>8</t>
  </si>
  <si>
    <t>2025-10-29</t>
  </si>
  <si>
    <t>DISTRIBUIDORA IPACARAI DE C.R. S.A.</t>
  </si>
  <si>
    <t>3101125545</t>
  </si>
  <si>
    <t>00100060030000011053</t>
  </si>
  <si>
    <t>50629102500310112554500100060030000011053125956308</t>
  </si>
  <si>
    <t>00100060030000011054</t>
  </si>
  <si>
    <t>50629102500310112554500100060030000011054126089645</t>
  </si>
  <si>
    <t>2025-10-30</t>
  </si>
  <si>
    <t>00100001030000030456</t>
  </si>
  <si>
    <t>50629102500310100816600100001030000030456129102556</t>
  </si>
  <si>
    <t>00100001030000030457</t>
  </si>
  <si>
    <t>50629102500310100816600100001030000030457129102557</t>
  </si>
  <si>
    <t>00100001030000034575</t>
  </si>
  <si>
    <t>50629102500310173486000100001030000034575100034575</t>
  </si>
  <si>
    <t>45</t>
  </si>
  <si>
    <t>00100001030000030476</t>
  </si>
  <si>
    <t>50630102500310100816600100001030000030476130102576</t>
  </si>
  <si>
    <t>APIARIOS DEL PACIFICO SOCIEDAD ANONIMA</t>
  </si>
  <si>
    <t>3101058982</t>
  </si>
  <si>
    <t>00100001030000004159</t>
  </si>
  <si>
    <t>50630102500310105898200100001030000004159112698832</t>
  </si>
  <si>
    <t>2025-10-31</t>
  </si>
  <si>
    <t>MARTHA PATRICIA MORA MORALES</t>
  </si>
  <si>
    <t>107160741</t>
  </si>
  <si>
    <t>00100001030000003495</t>
  </si>
  <si>
    <t>50630102500010716074100100001030000003495153875306</t>
  </si>
  <si>
    <t>00100004030000000509</t>
  </si>
  <si>
    <t>50631102500310107608500100004030000000509100000509</t>
  </si>
  <si>
    <t>2025-11-03</t>
  </si>
  <si>
    <t>COMERCIALIZADORA DE PRODUCTOS IMPORTADOS ARCA S.A.</t>
  </si>
  <si>
    <t>3101133328</t>
  </si>
  <si>
    <t>00100001030000019986</t>
  </si>
  <si>
    <t>50631102500310113332800100001030000019986131102586</t>
  </si>
  <si>
    <t>2025-11-11</t>
  </si>
  <si>
    <t>LA NACIONAL S.A.</t>
  </si>
  <si>
    <t>3101003518</t>
  </si>
  <si>
    <t>00300001030000009368</t>
  </si>
  <si>
    <t>50630102500310100351800300001030000009368181530010</t>
  </si>
  <si>
    <t>00100003030000019137</t>
  </si>
  <si>
    <t>50630102500310141679700100003030000019137100019137</t>
  </si>
  <si>
    <t>60</t>
  </si>
  <si>
    <t>RECALCULO IVA</t>
  </si>
  <si>
    <t>DIFERENCIA</t>
  </si>
  <si>
    <t>BASE CALCULO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</si>
</sst>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43" fontId="2" fillId="2" borderId="0" xfId="1" applyFont="1" applyFill="1" applyAlignment="1">
      <alignment horizontal="center" vertical="justify"/>
    </xf>
    <xf numFmtId="43" fontId="0" fillId="2" borderId="0" xfId="1" applyFont="1" applyFill="1" applyAlignment="1">
      <alignment horizontal="center" vertical="justify"/>
    </xf>
    <xf numFmtId="43" fontId="0" fillId="0" borderId="0" xfId="0" applyNumberFormat="1"/>
    <xf numFmtId="43" fontId="3" fillId="3" borderId="0" xfId="1" applyFont="1" applyFill="1"/>
    <xf numFmtId="43" fontId="4" fillId="4" borderId="0" xfId="0" applyNumberFormat="1" applyFont="1" applyFill="1"/>
    <xf numFmtId="0" fontId="2" fillId="0" borderId="0" xfId="0" applyFont="1"/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2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1114425</xdr:colOff>
      <xdr:row>50</xdr:row>
      <xdr:rowOff>98425</xdr:rowOff>
    </xdr:from>
    <xdr:to>
      <xdr:col>26</xdr:col>
      <xdr:colOff>292100</xdr:colOff>
      <xdr:row>50</xdr:row>
      <xdr:rowOff>117475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9EF0777C-EBED-4737-9D88-B315A381D145}"/>
            </a:ext>
          </a:extLst>
        </xdr:cNvPr>
        <xdr:cNvCxnSpPr/>
      </xdr:nvCxnSpPr>
      <xdr:spPr>
        <a:xfrm>
          <a:off x="22777450" y="9731375"/>
          <a:ext cx="4591050" cy="19050"/>
        </a:xfrm>
        <a:prstGeom prst="straightConnector1">
          <a:avLst/>
        </a:prstGeom>
        <a:ln>
          <a:solidFill>
            <a:schemeClr val="accent1">
              <a:shade val="95000"/>
              <a:satMod val="105000"/>
            </a:schemeClr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385536</xdr:colOff>
      <xdr:row>49</xdr:row>
      <xdr:rowOff>190500</xdr:rowOff>
    </xdr:from>
    <xdr:to>
      <xdr:col>26</xdr:col>
      <xdr:colOff>176893</xdr:colOff>
      <xdr:row>51</xdr:row>
      <xdr:rowOff>158750</xdr:rowOff>
    </xdr:to>
    <xdr:cxnSp macro="">
      <xdr:nvCxnSpPr>
        <xdr:cNvPr id="3" name="Conector: angular 2">
          <a:extLst>
            <a:ext uri="{FF2B5EF4-FFF2-40B4-BE49-F238E27FC236}">
              <a16:creationId xmlns:a16="http://schemas.microsoft.com/office/drawing/2014/main" id="{8A9D8C6A-253D-4B44-B7D6-51498C200E17}"/>
            </a:ext>
          </a:extLst>
        </xdr:cNvPr>
        <xdr:cNvCxnSpPr/>
      </xdr:nvCxnSpPr>
      <xdr:spPr>
        <a:xfrm>
          <a:off x="24105961" y="9588500"/>
          <a:ext cx="3147332" cy="390525"/>
        </a:xfrm>
        <a:prstGeom prst="bentConnector3">
          <a:avLst>
            <a:gd name="adj1" fmla="val 505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317500</xdr:colOff>
      <xdr:row>49</xdr:row>
      <xdr:rowOff>190500</xdr:rowOff>
    </xdr:from>
    <xdr:to>
      <xdr:col>22</xdr:col>
      <xdr:colOff>317500</xdr:colOff>
      <xdr:row>51</xdr:row>
      <xdr:rowOff>176893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A27D825-E634-4A51-8565-6BB015BA523D}"/>
            </a:ext>
          </a:extLst>
        </xdr:cNvPr>
        <xdr:cNvCxnSpPr/>
      </xdr:nvCxnSpPr>
      <xdr:spPr>
        <a:xfrm>
          <a:off x="24812625" y="9588500"/>
          <a:ext cx="0" cy="40866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447219</xdr:colOff>
      <xdr:row>49</xdr:row>
      <xdr:rowOff>188683</xdr:rowOff>
    </xdr:from>
    <xdr:to>
      <xdr:col>25</xdr:col>
      <xdr:colOff>447219</xdr:colOff>
      <xdr:row>51</xdr:row>
      <xdr:rowOff>175076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8F57912-7185-4386-B0F1-61F9F68C11B9}"/>
            </a:ext>
          </a:extLst>
        </xdr:cNvPr>
        <xdr:cNvCxnSpPr/>
      </xdr:nvCxnSpPr>
      <xdr:spPr>
        <a:xfrm>
          <a:off x="26596519" y="9586683"/>
          <a:ext cx="0" cy="40866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444500</xdr:colOff>
      <xdr:row>51</xdr:row>
      <xdr:rowOff>163286</xdr:rowOff>
    </xdr:from>
    <xdr:to>
      <xdr:col>26</xdr:col>
      <xdr:colOff>294822</xdr:colOff>
      <xdr:row>51</xdr:row>
      <xdr:rowOff>172358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2FB0059F-FDD5-4AEC-BBD3-74C1EFA6196F}"/>
            </a:ext>
          </a:extLst>
        </xdr:cNvPr>
        <xdr:cNvCxnSpPr/>
      </xdr:nvCxnSpPr>
      <xdr:spPr>
        <a:xfrm>
          <a:off x="26593800" y="9983561"/>
          <a:ext cx="777422" cy="907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1150245</xdr:colOff>
      <xdr:row>53</xdr:row>
      <xdr:rowOff>184148</xdr:rowOff>
    </xdr:from>
    <xdr:to>
      <xdr:col>32</xdr:col>
      <xdr:colOff>129710</xdr:colOff>
      <xdr:row>54</xdr:row>
      <xdr:rowOff>7255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DEB54D56-5EC1-404E-8E0C-4C7FF0C84020}"/>
            </a:ext>
          </a:extLst>
        </xdr:cNvPr>
        <xdr:cNvCxnSpPr/>
      </xdr:nvCxnSpPr>
      <xdr:spPr>
        <a:xfrm>
          <a:off x="31458795" y="10572748"/>
          <a:ext cx="773340" cy="1043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887B4-E138-4BC1-ABDF-6FCDAEF79236}">
  <dimension ref="A1:AL62"/>
  <sheetViews>
    <sheetView tabSelected="1" topLeftCell="Q8" zoomScale="50" zoomScaleNormal="50" workbookViewId="0">
      <selection activeCell="Q22" sqref="Q22"/>
    </sheetView>
  </sheetViews>
  <sheetFormatPr baseColWidth="10" defaultColWidth="9.1328125" defaultRowHeight="14.75" x14ac:dyDescent="0.75"/>
  <cols>
    <col min="1" max="1" width="14.6328125" customWidth="1"/>
    <col min="2" max="2" width="34.08984375" customWidth="1"/>
    <col min="3" max="3" width="15.5" customWidth="1"/>
    <col min="4" max="4" width="21" bestFit="1" customWidth="1"/>
    <col min="5" max="5" width="27.58984375" customWidth="1"/>
    <col min="6" max="6" width="26.54296875" bestFit="1" customWidth="1"/>
    <col min="7" max="8" width="10.81640625" style="1" bestFit="1" customWidth="1"/>
    <col min="9" max="9" width="12.26953125" style="1" bestFit="1" customWidth="1"/>
    <col min="10" max="10" width="8.26953125" style="1" bestFit="1" customWidth="1"/>
    <col min="11" max="11" width="12.26953125" style="1" bestFit="1" customWidth="1"/>
    <col min="12" max="12" width="6.86328125" style="1" bestFit="1" customWidth="1"/>
    <col min="13" max="13" width="32.6328125" style="1" customWidth="1"/>
    <col min="14" max="14" width="12" style="1" bestFit="1" customWidth="1"/>
    <col min="15" max="15" width="11.86328125" style="1" bestFit="1" customWidth="1"/>
    <col min="16" max="16" width="7.7265625" style="1" bestFit="1" customWidth="1"/>
    <col min="17" max="17" width="13.54296875" style="1" bestFit="1" customWidth="1"/>
    <col min="18" max="18" width="17.81640625" style="1" bestFit="1" customWidth="1"/>
    <col min="19" max="19" width="13.86328125" style="1" customWidth="1"/>
    <col min="20" max="20" width="16.6328125" style="1" bestFit="1" customWidth="1"/>
    <col min="21" max="21" width="12.81640625" style="1" customWidth="1"/>
    <col min="22" max="22" width="11.08984375" style="1" bestFit="1" customWidth="1"/>
    <col min="23" max="23" width="10.08984375" style="1" bestFit="1" customWidth="1"/>
    <col min="24" max="24" width="6.6328125" style="1" customWidth="1"/>
    <col min="25" max="25" width="6.953125" style="1" customWidth="1"/>
    <col min="26" max="26" width="13.26953125" style="1" bestFit="1" customWidth="1"/>
    <col min="27" max="27" width="13.26953125" style="1" customWidth="1"/>
    <col min="28" max="28" width="16.86328125" style="1" customWidth="1"/>
    <col min="29" max="29" width="6.6796875" style="1" customWidth="1"/>
    <col min="30" max="30" width="9.453125" style="1" customWidth="1"/>
    <col min="31" max="31" width="16.86328125" style="1" customWidth="1"/>
    <col min="32" max="32" width="8.81640625" customWidth="1"/>
    <col min="33" max="33" width="14.6796875" customWidth="1"/>
    <col min="34" max="34" width="14.76953125" style="1" bestFit="1" customWidth="1"/>
    <col min="35" max="35" width="13.6796875" style="1" bestFit="1" customWidth="1"/>
    <col min="36" max="36" width="14.76953125" style="1" bestFit="1" customWidth="1"/>
    <col min="37" max="37" width="15.40625" customWidth="1"/>
    <col min="38" max="38" width="14" bestFit="1" customWidth="1"/>
  </cols>
  <sheetData>
    <row r="1" spans="1:38" x14ac:dyDescent="0.75">
      <c r="A1" t="s">
        <v>0</v>
      </c>
      <c r="B1" t="s">
        <v>1</v>
      </c>
    </row>
    <row r="2" spans="1:38" s="2" customFormat="1" ht="32" customHeight="1" x14ac:dyDescent="0.7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4" t="s">
        <v>28</v>
      </c>
      <c r="AB2" s="4" t="s">
        <v>29</v>
      </c>
      <c r="AC2" s="4" t="s">
        <v>30</v>
      </c>
      <c r="AD2" s="4" t="s">
        <v>31</v>
      </c>
      <c r="AE2" s="4" t="s">
        <v>32</v>
      </c>
      <c r="AF2" s="5" t="s">
        <v>33</v>
      </c>
      <c r="AG2" s="5" t="s">
        <v>34</v>
      </c>
      <c r="AH2" s="3" t="s">
        <v>35</v>
      </c>
      <c r="AI2" s="3" t="s">
        <v>36</v>
      </c>
      <c r="AJ2" s="3" t="s">
        <v>37</v>
      </c>
      <c r="AK2" s="3" t="s">
        <v>38</v>
      </c>
      <c r="AL2" s="2" t="s">
        <v>39</v>
      </c>
    </row>
    <row r="3" spans="1:38" x14ac:dyDescent="0.75">
      <c r="A3" t="s">
        <v>40</v>
      </c>
      <c r="B3" t="s">
        <v>41</v>
      </c>
      <c r="C3" t="s">
        <v>42</v>
      </c>
      <c r="D3" t="s">
        <v>43</v>
      </c>
      <c r="E3" t="s">
        <v>44</v>
      </c>
      <c r="F3" t="s">
        <v>45</v>
      </c>
      <c r="G3" s="1">
        <v>164.4</v>
      </c>
      <c r="H3" s="1">
        <v>18.905999999999999</v>
      </c>
      <c r="I3" s="1">
        <v>1909.5060000000001</v>
      </c>
      <c r="J3" s="1" t="s">
        <v>46</v>
      </c>
      <c r="K3" s="1" t="s">
        <v>47</v>
      </c>
      <c r="L3" s="1" t="s">
        <v>48</v>
      </c>
      <c r="M3" s="1" t="s">
        <v>49</v>
      </c>
      <c r="N3" s="1" t="s">
        <v>50</v>
      </c>
      <c r="O3" s="1" t="s">
        <v>51</v>
      </c>
      <c r="P3" s="1" t="s">
        <v>52</v>
      </c>
      <c r="Q3" s="1" t="s">
        <v>40</v>
      </c>
      <c r="R3" s="1">
        <v>164.4</v>
      </c>
      <c r="S3" s="1">
        <v>2055</v>
      </c>
      <c r="T3" s="1">
        <v>0</v>
      </c>
      <c r="U3" s="1">
        <v>0</v>
      </c>
      <c r="V3" s="1">
        <v>18.905999999999999</v>
      </c>
      <c r="W3" s="1">
        <v>0</v>
      </c>
      <c r="X3" s="1">
        <v>0</v>
      </c>
      <c r="Y3" s="1">
        <v>0</v>
      </c>
      <c r="Z3" s="1">
        <v>0</v>
      </c>
      <c r="AA3" s="1">
        <v>2055</v>
      </c>
      <c r="AB3" s="1">
        <v>0</v>
      </c>
      <c r="AC3" s="1">
        <v>0</v>
      </c>
      <c r="AD3" s="1">
        <v>0</v>
      </c>
      <c r="AE3" s="1">
        <v>0</v>
      </c>
      <c r="AF3">
        <v>0</v>
      </c>
      <c r="AG3" s="6">
        <f>+U3</f>
        <v>0</v>
      </c>
      <c r="AH3" s="1">
        <f>+V3/0.01</f>
        <v>1890.6</v>
      </c>
      <c r="AI3" s="1">
        <f>+W3/0.02</f>
        <v>0</v>
      </c>
      <c r="AJ3" s="1">
        <f>+Z3/0.13</f>
        <v>0</v>
      </c>
      <c r="AK3" s="6">
        <f>+AH3+AI3+AJ3</f>
        <v>1890.6</v>
      </c>
      <c r="AL3" s="6">
        <f>+AK3-AA3-AB3-AE3</f>
        <v>-164.40000000000009</v>
      </c>
    </row>
    <row r="4" spans="1:38" x14ac:dyDescent="0.75">
      <c r="A4" t="s">
        <v>53</v>
      </c>
      <c r="B4" t="s">
        <v>54</v>
      </c>
      <c r="C4" t="s">
        <v>55</v>
      </c>
      <c r="D4" t="s">
        <v>56</v>
      </c>
      <c r="E4" t="s">
        <v>57</v>
      </c>
      <c r="F4" t="s">
        <v>45</v>
      </c>
      <c r="G4" s="1">
        <v>0</v>
      </c>
      <c r="H4" s="1">
        <v>275.88200000000001</v>
      </c>
      <c r="I4" s="1">
        <v>14069.982</v>
      </c>
      <c r="J4" s="1" t="s">
        <v>46</v>
      </c>
      <c r="K4" s="1" t="s">
        <v>47</v>
      </c>
      <c r="L4" s="1" t="s">
        <v>48</v>
      </c>
      <c r="M4" s="1" t="s">
        <v>49</v>
      </c>
      <c r="N4" s="1" t="s">
        <v>50</v>
      </c>
      <c r="O4" s="1" t="s">
        <v>51</v>
      </c>
      <c r="P4" s="1" t="s">
        <v>52</v>
      </c>
      <c r="Q4" s="1" t="s">
        <v>58</v>
      </c>
      <c r="R4" s="1">
        <v>0</v>
      </c>
      <c r="S4" s="1">
        <v>13794.1</v>
      </c>
      <c r="T4" s="1">
        <v>0</v>
      </c>
      <c r="U4" s="1">
        <v>0</v>
      </c>
      <c r="V4" s="1">
        <v>0</v>
      </c>
      <c r="W4" s="1">
        <v>275.88200000000001</v>
      </c>
      <c r="X4" s="1">
        <v>0</v>
      </c>
      <c r="Y4" s="1">
        <v>0</v>
      </c>
      <c r="Z4" s="1">
        <v>0</v>
      </c>
      <c r="AA4" s="1">
        <v>0</v>
      </c>
      <c r="AB4" s="1">
        <v>13794.1</v>
      </c>
      <c r="AC4" s="1">
        <v>0</v>
      </c>
      <c r="AD4" s="1">
        <v>0</v>
      </c>
      <c r="AE4" s="1">
        <v>0</v>
      </c>
      <c r="AF4">
        <v>0</v>
      </c>
      <c r="AG4" s="6">
        <f t="shared" ref="AG4:AG49" si="0">+U4</f>
        <v>0</v>
      </c>
      <c r="AH4" s="1">
        <f t="shared" ref="AH4:AH49" si="1">+V4/0.01</f>
        <v>0</v>
      </c>
      <c r="AI4" s="1">
        <f t="shared" ref="AI4:AI49" si="2">+W4/0.02</f>
        <v>13794.1</v>
      </c>
      <c r="AJ4" s="1">
        <f t="shared" ref="AJ4:AJ49" si="3">+Z4/0.13</f>
        <v>0</v>
      </c>
      <c r="AK4" s="6">
        <f t="shared" ref="AK4:AK61" si="4">+AH4+AI4+AJ4</f>
        <v>13794.1</v>
      </c>
      <c r="AL4" s="6">
        <f t="shared" ref="AL4:AL50" si="5">+AK4-AA4-AB4-AE4</f>
        <v>0</v>
      </c>
    </row>
    <row r="5" spans="1:38" x14ac:dyDescent="0.75">
      <c r="A5" t="s">
        <v>53</v>
      </c>
      <c r="B5" t="s">
        <v>59</v>
      </c>
      <c r="C5" t="s">
        <v>60</v>
      </c>
      <c r="D5" t="s">
        <v>61</v>
      </c>
      <c r="E5" t="s">
        <v>62</v>
      </c>
      <c r="F5" t="s">
        <v>45</v>
      </c>
      <c r="G5" s="1">
        <v>23.95</v>
      </c>
      <c r="H5" s="1">
        <v>59.16</v>
      </c>
      <c r="I5" s="1">
        <v>514.20000000000005</v>
      </c>
      <c r="J5" s="1" t="s">
        <v>46</v>
      </c>
      <c r="K5" s="1" t="s">
        <v>47</v>
      </c>
      <c r="L5" s="1" t="s">
        <v>48</v>
      </c>
      <c r="M5" s="1" t="s">
        <v>49</v>
      </c>
      <c r="N5" s="1" t="s">
        <v>63</v>
      </c>
      <c r="O5" s="1" t="s">
        <v>51</v>
      </c>
      <c r="P5" s="1" t="s">
        <v>52</v>
      </c>
      <c r="Q5" s="1" t="s">
        <v>53</v>
      </c>
      <c r="R5" s="1">
        <v>23.95</v>
      </c>
      <c r="S5" s="1">
        <v>478.98910000000001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59.16</v>
      </c>
      <c r="AA5" s="1">
        <v>0</v>
      </c>
      <c r="AB5" s="1">
        <v>0</v>
      </c>
      <c r="AC5" s="1">
        <v>0</v>
      </c>
      <c r="AD5" s="1">
        <v>0</v>
      </c>
      <c r="AE5" s="1">
        <v>478.98910000000001</v>
      </c>
      <c r="AF5">
        <v>0</v>
      </c>
      <c r="AG5" s="6">
        <f t="shared" si="0"/>
        <v>0</v>
      </c>
      <c r="AH5" s="1">
        <f t="shared" si="1"/>
        <v>0</v>
      </c>
      <c r="AI5" s="1">
        <f t="shared" si="2"/>
        <v>0</v>
      </c>
      <c r="AJ5" s="1">
        <f t="shared" si="3"/>
        <v>455.07692307692304</v>
      </c>
      <c r="AK5" s="6">
        <f t="shared" si="4"/>
        <v>455.07692307692304</v>
      </c>
      <c r="AL5" s="6">
        <f t="shared" si="5"/>
        <v>-23.91217692307697</v>
      </c>
    </row>
    <row r="6" spans="1:38" x14ac:dyDescent="0.75">
      <c r="A6" t="s">
        <v>53</v>
      </c>
      <c r="B6" t="s">
        <v>59</v>
      </c>
      <c r="C6" t="s">
        <v>60</v>
      </c>
      <c r="D6" t="s">
        <v>64</v>
      </c>
      <c r="E6" t="s">
        <v>65</v>
      </c>
      <c r="F6" t="s">
        <v>45</v>
      </c>
      <c r="G6" s="1">
        <v>213.64</v>
      </c>
      <c r="H6" s="1">
        <v>527.67999999999995</v>
      </c>
      <c r="I6" s="1">
        <v>4586.78</v>
      </c>
      <c r="J6" s="1" t="s">
        <v>46</v>
      </c>
      <c r="K6" s="1" t="s">
        <v>47</v>
      </c>
      <c r="L6" s="1" t="s">
        <v>48</v>
      </c>
      <c r="M6" s="1" t="s">
        <v>49</v>
      </c>
      <c r="N6" s="1" t="s">
        <v>63</v>
      </c>
      <c r="O6" s="1" t="s">
        <v>51</v>
      </c>
      <c r="P6" s="1" t="s">
        <v>52</v>
      </c>
      <c r="Q6" s="1" t="s">
        <v>53</v>
      </c>
      <c r="R6" s="1">
        <v>213.64</v>
      </c>
      <c r="S6" s="1">
        <v>4272.7403000000004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527.67998999999998</v>
      </c>
      <c r="AA6" s="1">
        <v>0</v>
      </c>
      <c r="AB6" s="1">
        <v>0</v>
      </c>
      <c r="AC6" s="1">
        <v>0</v>
      </c>
      <c r="AD6" s="1">
        <v>0</v>
      </c>
      <c r="AE6" s="1">
        <v>4272.7403000000004</v>
      </c>
      <c r="AF6">
        <v>0</v>
      </c>
      <c r="AG6" s="6">
        <f t="shared" si="0"/>
        <v>0</v>
      </c>
      <c r="AH6" s="1">
        <f t="shared" si="1"/>
        <v>0</v>
      </c>
      <c r="AI6" s="1">
        <f t="shared" si="2"/>
        <v>0</v>
      </c>
      <c r="AJ6" s="1">
        <f t="shared" si="3"/>
        <v>4059.076846153846</v>
      </c>
      <c r="AK6" s="6">
        <f t="shared" si="4"/>
        <v>4059.076846153846</v>
      </c>
      <c r="AL6" s="6">
        <f t="shared" si="5"/>
        <v>-213.66345384615443</v>
      </c>
    </row>
    <row r="7" spans="1:38" x14ac:dyDescent="0.75">
      <c r="A7" t="s">
        <v>53</v>
      </c>
      <c r="B7" t="s">
        <v>59</v>
      </c>
      <c r="C7" t="s">
        <v>60</v>
      </c>
      <c r="D7" t="s">
        <v>66</v>
      </c>
      <c r="E7" t="s">
        <v>67</v>
      </c>
      <c r="F7" t="s">
        <v>45</v>
      </c>
      <c r="G7" s="1">
        <v>125.67</v>
      </c>
      <c r="H7" s="1">
        <v>310.39999999999998</v>
      </c>
      <c r="I7" s="1">
        <v>2698.1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63</v>
      </c>
      <c r="O7" s="1" t="s">
        <v>51</v>
      </c>
      <c r="P7" s="1" t="s">
        <v>52</v>
      </c>
      <c r="Q7" s="1" t="s">
        <v>53</v>
      </c>
      <c r="R7" s="1">
        <v>125.67</v>
      </c>
      <c r="S7" s="1">
        <v>2513.37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310.39999</v>
      </c>
      <c r="AA7" s="1">
        <v>0</v>
      </c>
      <c r="AB7" s="1">
        <v>0</v>
      </c>
      <c r="AC7" s="1">
        <v>0</v>
      </c>
      <c r="AD7" s="1">
        <v>0</v>
      </c>
      <c r="AE7" s="1">
        <v>2513.37</v>
      </c>
      <c r="AF7">
        <v>0</v>
      </c>
      <c r="AG7" s="6">
        <f t="shared" si="0"/>
        <v>0</v>
      </c>
      <c r="AH7" s="1">
        <f t="shared" si="1"/>
        <v>0</v>
      </c>
      <c r="AI7" s="1">
        <f t="shared" si="2"/>
        <v>0</v>
      </c>
      <c r="AJ7" s="1">
        <f t="shared" si="3"/>
        <v>2387.6922307692307</v>
      </c>
      <c r="AK7" s="6">
        <f t="shared" si="4"/>
        <v>2387.6922307692307</v>
      </c>
      <c r="AL7" s="6">
        <f t="shared" si="5"/>
        <v>-125.67776923076917</v>
      </c>
    </row>
    <row r="8" spans="1:38" x14ac:dyDescent="0.75">
      <c r="A8" t="s">
        <v>53</v>
      </c>
      <c r="B8" t="s">
        <v>59</v>
      </c>
      <c r="C8" t="s">
        <v>60</v>
      </c>
      <c r="D8" t="s">
        <v>68</v>
      </c>
      <c r="E8" t="s">
        <v>69</v>
      </c>
      <c r="F8" t="s">
        <v>45</v>
      </c>
      <c r="G8" s="1">
        <v>0</v>
      </c>
      <c r="H8" s="1">
        <v>34401.51</v>
      </c>
      <c r="I8" s="1">
        <v>299028.51</v>
      </c>
      <c r="J8" s="1" t="s">
        <v>46</v>
      </c>
      <c r="K8" s="1" t="s">
        <v>47</v>
      </c>
      <c r="L8" s="1" t="s">
        <v>48</v>
      </c>
      <c r="M8" s="1" t="s">
        <v>49</v>
      </c>
      <c r="N8" s="1" t="s">
        <v>63</v>
      </c>
      <c r="O8" s="1" t="s">
        <v>51</v>
      </c>
      <c r="P8" s="1" t="s">
        <v>52</v>
      </c>
      <c r="Q8" s="1" t="s">
        <v>53</v>
      </c>
      <c r="R8" s="1">
        <v>0</v>
      </c>
      <c r="S8" s="1">
        <v>264627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34401.511720000002</v>
      </c>
      <c r="AA8" s="1">
        <v>0</v>
      </c>
      <c r="AB8" s="1">
        <v>0</v>
      </c>
      <c r="AC8" s="1">
        <v>0</v>
      </c>
      <c r="AD8" s="1">
        <v>0</v>
      </c>
      <c r="AE8" s="1">
        <v>264627</v>
      </c>
      <c r="AF8">
        <v>0</v>
      </c>
      <c r="AG8" s="6">
        <f t="shared" si="0"/>
        <v>0</v>
      </c>
      <c r="AH8" s="1">
        <f t="shared" si="1"/>
        <v>0</v>
      </c>
      <c r="AI8" s="1">
        <f t="shared" si="2"/>
        <v>0</v>
      </c>
      <c r="AJ8" s="1">
        <f t="shared" si="3"/>
        <v>264627.01323076925</v>
      </c>
      <c r="AK8" s="6">
        <f t="shared" si="4"/>
        <v>264627.01323076925</v>
      </c>
      <c r="AL8" s="6">
        <f t="shared" si="5"/>
        <v>1.3230769254732877E-2</v>
      </c>
    </row>
    <row r="9" spans="1:38" x14ac:dyDescent="0.75">
      <c r="A9" t="s">
        <v>70</v>
      </c>
      <c r="B9" t="s">
        <v>71</v>
      </c>
      <c r="C9" t="s">
        <v>72</v>
      </c>
      <c r="D9" t="s">
        <v>73</v>
      </c>
      <c r="E9" t="s">
        <v>74</v>
      </c>
      <c r="F9" t="s">
        <v>45</v>
      </c>
      <c r="G9" s="1">
        <v>306.63</v>
      </c>
      <c r="H9" s="1">
        <v>757.4</v>
      </c>
      <c r="I9" s="1">
        <v>6583.55</v>
      </c>
      <c r="J9" s="1" t="s">
        <v>46</v>
      </c>
      <c r="K9" s="1" t="s">
        <v>47</v>
      </c>
      <c r="L9" s="1" t="s">
        <v>48</v>
      </c>
      <c r="M9" s="1" t="s">
        <v>49</v>
      </c>
      <c r="N9" s="1" t="s">
        <v>75</v>
      </c>
      <c r="O9" s="1" t="s">
        <v>51</v>
      </c>
      <c r="P9" s="1" t="s">
        <v>52</v>
      </c>
      <c r="Q9" s="1" t="s">
        <v>70</v>
      </c>
      <c r="R9" s="1">
        <v>306.63</v>
      </c>
      <c r="S9" s="1">
        <v>6132.78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757.39999</v>
      </c>
      <c r="AA9" s="1">
        <v>0</v>
      </c>
      <c r="AB9" s="1">
        <v>0</v>
      </c>
      <c r="AC9" s="1">
        <v>0</v>
      </c>
      <c r="AD9" s="1">
        <v>0</v>
      </c>
      <c r="AE9" s="1">
        <v>6132.78</v>
      </c>
      <c r="AF9">
        <v>0</v>
      </c>
      <c r="AG9" s="6">
        <f t="shared" si="0"/>
        <v>0</v>
      </c>
      <c r="AH9" s="1">
        <f t="shared" si="1"/>
        <v>0</v>
      </c>
      <c r="AI9" s="1">
        <f t="shared" si="2"/>
        <v>0</v>
      </c>
      <c r="AJ9" s="1">
        <f t="shared" si="3"/>
        <v>5826.1537692307693</v>
      </c>
      <c r="AK9" s="6">
        <f t="shared" si="4"/>
        <v>5826.1537692307693</v>
      </c>
      <c r="AL9" s="6">
        <f t="shared" si="5"/>
        <v>-306.62623076923046</v>
      </c>
    </row>
    <row r="10" spans="1:38" x14ac:dyDescent="0.75">
      <c r="A10" t="s">
        <v>70</v>
      </c>
      <c r="B10" t="s">
        <v>71</v>
      </c>
      <c r="C10" t="s">
        <v>72</v>
      </c>
      <c r="D10" t="s">
        <v>76</v>
      </c>
      <c r="E10" t="s">
        <v>77</v>
      </c>
      <c r="F10" t="s">
        <v>45</v>
      </c>
      <c r="G10" s="1">
        <v>38.82</v>
      </c>
      <c r="H10" s="1">
        <v>95.88</v>
      </c>
      <c r="I10" s="1">
        <v>833.39</v>
      </c>
      <c r="J10" s="1" t="s">
        <v>46</v>
      </c>
      <c r="K10" s="1" t="s">
        <v>47</v>
      </c>
      <c r="L10" s="1" t="s">
        <v>48</v>
      </c>
      <c r="M10" s="1" t="s">
        <v>49</v>
      </c>
      <c r="N10" s="1" t="s">
        <v>75</v>
      </c>
      <c r="O10" s="1" t="s">
        <v>51</v>
      </c>
      <c r="P10" s="1" t="s">
        <v>52</v>
      </c>
      <c r="Q10" s="1" t="s">
        <v>70</v>
      </c>
      <c r="R10" s="1">
        <v>38.82</v>
      </c>
      <c r="S10" s="1">
        <v>776.33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95.88</v>
      </c>
      <c r="AA10" s="1">
        <v>0</v>
      </c>
      <c r="AB10" s="1">
        <v>0</v>
      </c>
      <c r="AC10" s="1">
        <v>0</v>
      </c>
      <c r="AD10" s="1">
        <v>0</v>
      </c>
      <c r="AE10" s="1">
        <v>776.33</v>
      </c>
      <c r="AF10">
        <v>0</v>
      </c>
      <c r="AG10" s="6">
        <f t="shared" si="0"/>
        <v>0</v>
      </c>
      <c r="AH10" s="1">
        <f t="shared" si="1"/>
        <v>0</v>
      </c>
      <c r="AI10" s="1">
        <f t="shared" si="2"/>
        <v>0</v>
      </c>
      <c r="AJ10" s="1">
        <f t="shared" si="3"/>
        <v>737.53846153846143</v>
      </c>
      <c r="AK10" s="6">
        <f t="shared" si="4"/>
        <v>737.53846153846143</v>
      </c>
      <c r="AL10" s="6">
        <f t="shared" si="5"/>
        <v>-38.791538461538607</v>
      </c>
    </row>
    <row r="11" spans="1:38" x14ac:dyDescent="0.75">
      <c r="A11" t="s">
        <v>70</v>
      </c>
      <c r="B11" t="s">
        <v>71</v>
      </c>
      <c r="C11" t="s">
        <v>72</v>
      </c>
      <c r="D11" t="s">
        <v>78</v>
      </c>
      <c r="E11" t="s">
        <v>79</v>
      </c>
      <c r="F11" t="s">
        <v>45</v>
      </c>
      <c r="G11" s="1">
        <v>122.53</v>
      </c>
      <c r="H11" s="1">
        <v>23.28</v>
      </c>
      <c r="I11" s="1">
        <v>2351.27</v>
      </c>
      <c r="J11" s="1" t="s">
        <v>46</v>
      </c>
      <c r="K11" s="1" t="s">
        <v>47</v>
      </c>
      <c r="L11" s="1" t="s">
        <v>48</v>
      </c>
      <c r="M11" s="1" t="s">
        <v>49</v>
      </c>
      <c r="N11" s="1" t="s">
        <v>75</v>
      </c>
      <c r="O11" s="1" t="s">
        <v>51</v>
      </c>
      <c r="P11" s="1" t="s">
        <v>52</v>
      </c>
      <c r="Q11" s="1" t="s">
        <v>70</v>
      </c>
      <c r="R11" s="1">
        <v>122.53</v>
      </c>
      <c r="S11" s="1">
        <v>2450.52</v>
      </c>
      <c r="T11" s="1">
        <v>0</v>
      </c>
      <c r="U11" s="1">
        <v>0</v>
      </c>
      <c r="V11" s="1">
        <v>23.28</v>
      </c>
      <c r="W11" s="1">
        <v>0</v>
      </c>
      <c r="X11" s="1">
        <v>0</v>
      </c>
      <c r="Y11" s="1">
        <v>0</v>
      </c>
      <c r="Z11" s="1">
        <v>0</v>
      </c>
      <c r="AA11" s="1">
        <v>2450.52</v>
      </c>
      <c r="AB11" s="1">
        <v>0</v>
      </c>
      <c r="AC11" s="1">
        <v>0</v>
      </c>
      <c r="AD11" s="1">
        <v>0</v>
      </c>
      <c r="AE11" s="1">
        <v>0</v>
      </c>
      <c r="AF11">
        <v>0</v>
      </c>
      <c r="AG11" s="6">
        <f t="shared" si="0"/>
        <v>0</v>
      </c>
      <c r="AH11" s="1">
        <f t="shared" si="1"/>
        <v>2328</v>
      </c>
      <c r="AI11" s="1">
        <f t="shared" si="2"/>
        <v>0</v>
      </c>
      <c r="AJ11" s="1">
        <f t="shared" si="3"/>
        <v>0</v>
      </c>
      <c r="AK11" s="6">
        <f t="shared" si="4"/>
        <v>2328</v>
      </c>
      <c r="AL11" s="6">
        <f t="shared" si="5"/>
        <v>-122.51999999999998</v>
      </c>
    </row>
    <row r="12" spans="1:38" x14ac:dyDescent="0.75">
      <c r="A12" t="s">
        <v>70</v>
      </c>
      <c r="B12" t="s">
        <v>80</v>
      </c>
      <c r="C12" t="s">
        <v>81</v>
      </c>
      <c r="D12" t="s">
        <v>82</v>
      </c>
      <c r="E12" t="s">
        <v>83</v>
      </c>
      <c r="F12" t="s">
        <v>45</v>
      </c>
      <c r="G12" s="1">
        <v>0</v>
      </c>
      <c r="H12" s="1">
        <v>4158.24</v>
      </c>
      <c r="I12" s="1">
        <v>36144.730000000003</v>
      </c>
      <c r="J12" s="1" t="s">
        <v>46</v>
      </c>
      <c r="K12" s="1" t="s">
        <v>47</v>
      </c>
      <c r="L12" s="1" t="s">
        <v>48</v>
      </c>
      <c r="M12" s="1" t="s">
        <v>49</v>
      </c>
      <c r="N12" s="1" t="s">
        <v>75</v>
      </c>
      <c r="O12" s="1" t="s">
        <v>51</v>
      </c>
      <c r="P12" s="1" t="s">
        <v>52</v>
      </c>
      <c r="Q12" s="1" t="s">
        <v>70</v>
      </c>
      <c r="R12" s="1">
        <v>0</v>
      </c>
      <c r="S12" s="1">
        <v>31986.49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4158.2402300000003</v>
      </c>
      <c r="AA12" s="1">
        <v>0</v>
      </c>
      <c r="AB12" s="1">
        <v>0</v>
      </c>
      <c r="AC12" s="1">
        <v>0</v>
      </c>
      <c r="AD12" s="1">
        <v>0</v>
      </c>
      <c r="AE12" s="1">
        <v>31986.49</v>
      </c>
      <c r="AF12">
        <v>0</v>
      </c>
      <c r="AG12" s="6">
        <f t="shared" si="0"/>
        <v>0</v>
      </c>
      <c r="AH12" s="1">
        <f t="shared" si="1"/>
        <v>0</v>
      </c>
      <c r="AI12" s="1">
        <f t="shared" si="2"/>
        <v>0</v>
      </c>
      <c r="AJ12" s="1">
        <f t="shared" si="3"/>
        <v>31986.463307692309</v>
      </c>
      <c r="AK12" s="6">
        <f t="shared" si="4"/>
        <v>31986.463307692309</v>
      </c>
      <c r="AL12" s="6">
        <f t="shared" si="5"/>
        <v>-2.6692307692428585E-2</v>
      </c>
    </row>
    <row r="13" spans="1:38" x14ac:dyDescent="0.75">
      <c r="A13" t="s">
        <v>70</v>
      </c>
      <c r="B13" t="s">
        <v>80</v>
      </c>
      <c r="C13" t="s">
        <v>81</v>
      </c>
      <c r="D13" t="s">
        <v>84</v>
      </c>
      <c r="E13" t="s">
        <v>85</v>
      </c>
      <c r="F13" t="s">
        <v>45</v>
      </c>
      <c r="G13" s="1">
        <v>0</v>
      </c>
      <c r="H13" s="1">
        <v>4105.32</v>
      </c>
      <c r="I13" s="1">
        <v>35684.74</v>
      </c>
      <c r="J13" s="1" t="s">
        <v>46</v>
      </c>
      <c r="K13" s="1" t="s">
        <v>47</v>
      </c>
      <c r="L13" s="1" t="s">
        <v>48</v>
      </c>
      <c r="M13" s="1" t="s">
        <v>49</v>
      </c>
      <c r="N13" s="1" t="s">
        <v>75</v>
      </c>
      <c r="O13" s="1" t="s">
        <v>51</v>
      </c>
      <c r="P13" s="1" t="s">
        <v>52</v>
      </c>
      <c r="Q13" s="1" t="s">
        <v>70</v>
      </c>
      <c r="R13" s="1">
        <v>0</v>
      </c>
      <c r="S13" s="1">
        <v>31579.42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4105.3198199999997</v>
      </c>
      <c r="AA13" s="1">
        <v>0</v>
      </c>
      <c r="AB13" s="1">
        <v>0</v>
      </c>
      <c r="AC13" s="1">
        <v>0</v>
      </c>
      <c r="AD13" s="1">
        <v>0</v>
      </c>
      <c r="AE13" s="1">
        <v>31579.42</v>
      </c>
      <c r="AF13">
        <v>0</v>
      </c>
      <c r="AG13" s="6">
        <f t="shared" si="0"/>
        <v>0</v>
      </c>
      <c r="AH13" s="1">
        <f t="shared" si="1"/>
        <v>0</v>
      </c>
      <c r="AI13" s="1">
        <f t="shared" si="2"/>
        <v>0</v>
      </c>
      <c r="AJ13" s="1">
        <f t="shared" si="3"/>
        <v>31579.383230769228</v>
      </c>
      <c r="AK13" s="6">
        <f t="shared" si="4"/>
        <v>31579.383230769228</v>
      </c>
      <c r="AL13" s="6">
        <f t="shared" si="5"/>
        <v>-3.6769230770005379E-2</v>
      </c>
    </row>
    <row r="14" spans="1:38" x14ac:dyDescent="0.75">
      <c r="A14" t="s">
        <v>86</v>
      </c>
      <c r="B14" t="s">
        <v>87</v>
      </c>
      <c r="C14" t="s">
        <v>88</v>
      </c>
      <c r="D14" t="s">
        <v>89</v>
      </c>
      <c r="E14" t="s">
        <v>90</v>
      </c>
      <c r="F14" t="s">
        <v>45</v>
      </c>
      <c r="G14" s="1">
        <v>931.875</v>
      </c>
      <c r="H14" s="1">
        <v>105.6125</v>
      </c>
      <c r="I14" s="1">
        <v>5386.2375000000002</v>
      </c>
      <c r="J14" s="1" t="s">
        <v>46</v>
      </c>
      <c r="K14" s="1" t="s">
        <v>47</v>
      </c>
      <c r="L14" s="1" t="s">
        <v>48</v>
      </c>
      <c r="M14" s="1" t="s">
        <v>49</v>
      </c>
      <c r="N14" s="1" t="s">
        <v>48</v>
      </c>
      <c r="O14" s="1" t="s">
        <v>51</v>
      </c>
      <c r="P14" s="1" t="s">
        <v>52</v>
      </c>
      <c r="Q14" s="1" t="s">
        <v>86</v>
      </c>
      <c r="R14" s="1">
        <v>931.875</v>
      </c>
      <c r="S14" s="1">
        <v>6212.5</v>
      </c>
      <c r="T14" s="1">
        <v>0</v>
      </c>
      <c r="U14" s="1">
        <v>0</v>
      </c>
      <c r="V14" s="1">
        <v>0</v>
      </c>
      <c r="W14" s="1">
        <v>105.6125</v>
      </c>
      <c r="X14" s="1">
        <v>0</v>
      </c>
      <c r="Y14" s="1">
        <v>0</v>
      </c>
      <c r="Z14" s="1">
        <v>0</v>
      </c>
      <c r="AA14" s="1">
        <v>0</v>
      </c>
      <c r="AB14" s="1">
        <v>6212.5</v>
      </c>
      <c r="AC14" s="1">
        <v>0</v>
      </c>
      <c r="AD14" s="1">
        <v>0</v>
      </c>
      <c r="AE14" s="1">
        <v>0</v>
      </c>
      <c r="AF14">
        <v>0</v>
      </c>
      <c r="AG14" s="6">
        <f t="shared" si="0"/>
        <v>0</v>
      </c>
      <c r="AH14" s="1">
        <f t="shared" si="1"/>
        <v>0</v>
      </c>
      <c r="AI14" s="1">
        <f t="shared" si="2"/>
        <v>5280.625</v>
      </c>
      <c r="AJ14" s="1">
        <f t="shared" si="3"/>
        <v>0</v>
      </c>
      <c r="AK14" s="6">
        <f t="shared" si="4"/>
        <v>5280.625</v>
      </c>
      <c r="AL14" s="6">
        <f t="shared" si="5"/>
        <v>-931.875</v>
      </c>
    </row>
    <row r="15" spans="1:38" x14ac:dyDescent="0.75">
      <c r="A15" t="s">
        <v>91</v>
      </c>
      <c r="B15" t="s">
        <v>92</v>
      </c>
      <c r="C15" t="s">
        <v>93</v>
      </c>
      <c r="D15" t="s">
        <v>94</v>
      </c>
      <c r="E15" t="s">
        <v>95</v>
      </c>
      <c r="F15" t="s">
        <v>45</v>
      </c>
      <c r="G15" s="1">
        <v>6166.7961999999998</v>
      </c>
      <c r="H15" s="1">
        <v>1538.9042999999999</v>
      </c>
      <c r="I15" s="1">
        <v>53812.368199999997</v>
      </c>
      <c r="J15" s="1" t="s">
        <v>46</v>
      </c>
      <c r="K15" s="1" t="s">
        <v>47</v>
      </c>
      <c r="L15" s="1" t="s">
        <v>48</v>
      </c>
      <c r="M15" s="1" t="s">
        <v>49</v>
      </c>
      <c r="N15" s="1" t="s">
        <v>75</v>
      </c>
      <c r="O15" s="1" t="s">
        <v>51</v>
      </c>
      <c r="P15" s="1" t="s">
        <v>52</v>
      </c>
      <c r="Q15" s="1" t="s">
        <v>91</v>
      </c>
      <c r="R15" s="1">
        <v>6166.7961599999999</v>
      </c>
      <c r="S15" s="1">
        <v>58440.26</v>
      </c>
      <c r="T15" s="1">
        <v>0</v>
      </c>
      <c r="U15" s="1">
        <v>0</v>
      </c>
      <c r="V15" s="1">
        <v>0</v>
      </c>
      <c r="W15" s="1">
        <v>955.75381000000004</v>
      </c>
      <c r="X15" s="1">
        <v>0</v>
      </c>
      <c r="Y15" s="1">
        <v>0</v>
      </c>
      <c r="Z15" s="1">
        <v>583.15048000000002</v>
      </c>
      <c r="AA15" s="1">
        <v>0</v>
      </c>
      <c r="AB15" s="1">
        <v>53162.879999999997</v>
      </c>
      <c r="AC15" s="1">
        <v>0</v>
      </c>
      <c r="AD15" s="1">
        <v>0</v>
      </c>
      <c r="AE15" s="1">
        <v>5277.38</v>
      </c>
      <c r="AF15">
        <v>0</v>
      </c>
      <c r="AG15" s="6">
        <f t="shared" si="0"/>
        <v>0</v>
      </c>
      <c r="AH15" s="1">
        <f t="shared" si="1"/>
        <v>0</v>
      </c>
      <c r="AI15" s="1">
        <f t="shared" si="2"/>
        <v>47787.690500000004</v>
      </c>
      <c r="AJ15" s="1">
        <f t="shared" si="3"/>
        <v>4485.7729230769228</v>
      </c>
      <c r="AK15" s="6">
        <f t="shared" si="4"/>
        <v>52273.46342307693</v>
      </c>
      <c r="AL15" s="6">
        <f t="shared" si="5"/>
        <v>-6166.7965769230677</v>
      </c>
    </row>
    <row r="16" spans="1:38" x14ac:dyDescent="0.75">
      <c r="A16" t="s">
        <v>91</v>
      </c>
      <c r="B16" t="s">
        <v>96</v>
      </c>
      <c r="C16" t="s">
        <v>97</v>
      </c>
      <c r="D16" t="s">
        <v>98</v>
      </c>
      <c r="E16" t="s">
        <v>99</v>
      </c>
      <c r="F16" t="s">
        <v>45</v>
      </c>
      <c r="G16" s="1">
        <v>177936</v>
      </c>
      <c r="H16" s="1">
        <v>208185.12</v>
      </c>
      <c r="I16" s="1">
        <v>1809609.12</v>
      </c>
      <c r="J16" s="1" t="s">
        <v>46</v>
      </c>
      <c r="K16" s="1" t="s">
        <v>47</v>
      </c>
      <c r="L16" s="1" t="s">
        <v>48</v>
      </c>
      <c r="M16" s="1" t="s">
        <v>49</v>
      </c>
      <c r="N16" s="1" t="s">
        <v>63</v>
      </c>
      <c r="O16" s="1" t="s">
        <v>51</v>
      </c>
      <c r="P16" s="1" t="s">
        <v>52</v>
      </c>
      <c r="Q16" s="1" t="s">
        <v>91</v>
      </c>
      <c r="R16" s="1">
        <v>177936</v>
      </c>
      <c r="S16" s="1">
        <v>1779360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208185.11914</v>
      </c>
      <c r="AA16" s="1">
        <v>0</v>
      </c>
      <c r="AB16" s="1">
        <v>0</v>
      </c>
      <c r="AC16" s="1">
        <v>0</v>
      </c>
      <c r="AD16" s="1">
        <v>0</v>
      </c>
      <c r="AE16" s="1">
        <v>1779360</v>
      </c>
      <c r="AF16">
        <v>0</v>
      </c>
      <c r="AG16" s="6">
        <f t="shared" si="0"/>
        <v>0</v>
      </c>
      <c r="AH16" s="1">
        <f t="shared" si="1"/>
        <v>0</v>
      </c>
      <c r="AI16" s="1">
        <f t="shared" si="2"/>
        <v>0</v>
      </c>
      <c r="AJ16" s="1">
        <f t="shared" si="3"/>
        <v>1601423.9933846153</v>
      </c>
      <c r="AK16" s="6">
        <f t="shared" si="4"/>
        <v>1601423.9933846153</v>
      </c>
      <c r="AL16" s="6">
        <f t="shared" si="5"/>
        <v>-177936.00661538471</v>
      </c>
    </row>
    <row r="17" spans="1:38" x14ac:dyDescent="0.75">
      <c r="A17" t="s">
        <v>100</v>
      </c>
      <c r="B17" t="s">
        <v>59</v>
      </c>
      <c r="C17" t="s">
        <v>60</v>
      </c>
      <c r="D17" t="s">
        <v>101</v>
      </c>
      <c r="E17" t="s">
        <v>102</v>
      </c>
      <c r="F17" t="s">
        <v>45</v>
      </c>
      <c r="G17" s="1">
        <v>155.4</v>
      </c>
      <c r="H17" s="1">
        <v>383.83</v>
      </c>
      <c r="I17" s="1">
        <v>3336.35</v>
      </c>
      <c r="J17" s="1" t="s">
        <v>46</v>
      </c>
      <c r="K17" s="1" t="s">
        <v>47</v>
      </c>
      <c r="L17" s="1" t="s">
        <v>48</v>
      </c>
      <c r="M17" s="1" t="s">
        <v>49</v>
      </c>
      <c r="N17" s="1" t="s">
        <v>63</v>
      </c>
      <c r="O17" s="1" t="s">
        <v>51</v>
      </c>
      <c r="P17" s="1" t="s">
        <v>52</v>
      </c>
      <c r="Q17" s="1" t="s">
        <v>91</v>
      </c>
      <c r="R17" s="1">
        <v>155.4</v>
      </c>
      <c r="S17" s="1">
        <v>3107.922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383.82999000000001</v>
      </c>
      <c r="AA17" s="1">
        <v>0</v>
      </c>
      <c r="AB17" s="1">
        <v>0</v>
      </c>
      <c r="AC17" s="1">
        <v>0</v>
      </c>
      <c r="AD17" s="1">
        <v>0</v>
      </c>
      <c r="AE17" s="1">
        <v>3107.922</v>
      </c>
      <c r="AF17">
        <v>0</v>
      </c>
      <c r="AG17" s="6">
        <f t="shared" si="0"/>
        <v>0</v>
      </c>
      <c r="AH17" s="1">
        <f t="shared" si="1"/>
        <v>0</v>
      </c>
      <c r="AI17" s="1">
        <f t="shared" si="2"/>
        <v>0</v>
      </c>
      <c r="AJ17" s="1">
        <f t="shared" si="3"/>
        <v>2952.5383846153845</v>
      </c>
      <c r="AK17" s="6">
        <f t="shared" si="4"/>
        <v>2952.5383846153845</v>
      </c>
      <c r="AL17" s="6">
        <f t="shared" si="5"/>
        <v>-155.3836153846155</v>
      </c>
    </row>
    <row r="18" spans="1:38" x14ac:dyDescent="0.75">
      <c r="A18" t="s">
        <v>100</v>
      </c>
      <c r="B18" t="s">
        <v>59</v>
      </c>
      <c r="C18" t="s">
        <v>60</v>
      </c>
      <c r="D18" t="s">
        <v>103</v>
      </c>
      <c r="E18" t="s">
        <v>104</v>
      </c>
      <c r="F18" t="s">
        <v>45</v>
      </c>
      <c r="G18" s="1">
        <v>155.4</v>
      </c>
      <c r="H18" s="1">
        <v>383.83</v>
      </c>
      <c r="I18" s="1">
        <v>3336.35</v>
      </c>
      <c r="J18" s="1" t="s">
        <v>46</v>
      </c>
      <c r="K18" s="1" t="s">
        <v>47</v>
      </c>
      <c r="L18" s="1" t="s">
        <v>48</v>
      </c>
      <c r="M18" s="1" t="s">
        <v>49</v>
      </c>
      <c r="N18" s="1" t="s">
        <v>63</v>
      </c>
      <c r="O18" s="1" t="s">
        <v>51</v>
      </c>
      <c r="P18" s="1" t="s">
        <v>52</v>
      </c>
      <c r="Q18" s="1" t="s">
        <v>91</v>
      </c>
      <c r="R18" s="1">
        <v>155.4</v>
      </c>
      <c r="S18" s="1">
        <v>3107.922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383.82999000000001</v>
      </c>
      <c r="AA18" s="1">
        <v>0</v>
      </c>
      <c r="AB18" s="1">
        <v>0</v>
      </c>
      <c r="AC18" s="1">
        <v>0</v>
      </c>
      <c r="AD18" s="1">
        <v>0</v>
      </c>
      <c r="AE18" s="1">
        <v>3107.922</v>
      </c>
      <c r="AF18">
        <v>0</v>
      </c>
      <c r="AG18" s="6">
        <f t="shared" si="0"/>
        <v>0</v>
      </c>
      <c r="AH18" s="1">
        <f t="shared" si="1"/>
        <v>0</v>
      </c>
      <c r="AI18" s="1">
        <f t="shared" si="2"/>
        <v>0</v>
      </c>
      <c r="AJ18" s="1">
        <f t="shared" si="3"/>
        <v>2952.5383846153845</v>
      </c>
      <c r="AK18" s="6">
        <f t="shared" si="4"/>
        <v>2952.5383846153845</v>
      </c>
      <c r="AL18" s="6">
        <f t="shared" si="5"/>
        <v>-155.3836153846155</v>
      </c>
    </row>
    <row r="19" spans="1:38" x14ac:dyDescent="0.75">
      <c r="A19" t="s">
        <v>100</v>
      </c>
      <c r="B19" t="s">
        <v>105</v>
      </c>
      <c r="C19" t="s">
        <v>106</v>
      </c>
      <c r="D19" t="s">
        <v>107</v>
      </c>
      <c r="E19" t="s">
        <v>108</v>
      </c>
      <c r="F19" t="s">
        <v>45</v>
      </c>
      <c r="G19" s="1">
        <v>5788.69</v>
      </c>
      <c r="H19" s="1">
        <v>3536.31</v>
      </c>
      <c r="I19" s="1">
        <v>30738.720000000001</v>
      </c>
      <c r="J19" s="1" t="s">
        <v>46</v>
      </c>
      <c r="K19" s="1" t="s">
        <v>109</v>
      </c>
      <c r="L19" s="1" t="s">
        <v>48</v>
      </c>
      <c r="M19" s="1" t="s">
        <v>49</v>
      </c>
      <c r="N19" s="1" t="s">
        <v>50</v>
      </c>
      <c r="O19" s="1" t="s">
        <v>51</v>
      </c>
      <c r="P19" s="1" t="s">
        <v>52</v>
      </c>
      <c r="Q19" s="1" t="s">
        <v>91</v>
      </c>
      <c r="R19" s="1">
        <v>5788.69</v>
      </c>
      <c r="S19" s="1">
        <v>32991.1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3536.3099400000001</v>
      </c>
      <c r="AA19" s="1">
        <v>0</v>
      </c>
      <c r="AB19" s="1">
        <v>0</v>
      </c>
      <c r="AC19" s="1">
        <v>0</v>
      </c>
      <c r="AD19" s="1">
        <v>0</v>
      </c>
      <c r="AE19" s="1">
        <v>32991.1</v>
      </c>
      <c r="AF19">
        <v>0</v>
      </c>
      <c r="AG19" s="6">
        <f t="shared" si="0"/>
        <v>0</v>
      </c>
      <c r="AH19" s="1">
        <f t="shared" si="1"/>
        <v>0</v>
      </c>
      <c r="AI19" s="1">
        <f t="shared" si="2"/>
        <v>0</v>
      </c>
      <c r="AJ19" s="1">
        <f t="shared" si="3"/>
        <v>27202.384153846153</v>
      </c>
      <c r="AK19" s="6">
        <f t="shared" si="4"/>
        <v>27202.384153846153</v>
      </c>
      <c r="AL19" s="6">
        <f t="shared" si="5"/>
        <v>-5788.7158461538456</v>
      </c>
    </row>
    <row r="20" spans="1:38" x14ac:dyDescent="0.75">
      <c r="A20" t="s">
        <v>100</v>
      </c>
      <c r="B20" t="s">
        <v>110</v>
      </c>
      <c r="C20" t="s">
        <v>111</v>
      </c>
      <c r="D20" t="s">
        <v>112</v>
      </c>
      <c r="E20" t="s">
        <v>113</v>
      </c>
      <c r="F20" t="s">
        <v>45</v>
      </c>
      <c r="G20" s="1">
        <v>678.94690000000003</v>
      </c>
      <c r="H20" s="1">
        <v>1336.1</v>
      </c>
      <c r="I20" s="1">
        <v>11613.8</v>
      </c>
      <c r="J20" s="1" t="s">
        <v>46</v>
      </c>
      <c r="K20" s="1" t="s">
        <v>47</v>
      </c>
      <c r="L20" s="1" t="s">
        <v>48</v>
      </c>
      <c r="M20" s="1" t="s">
        <v>49</v>
      </c>
      <c r="N20" s="1" t="s">
        <v>50</v>
      </c>
      <c r="O20" s="1" t="s">
        <v>51</v>
      </c>
      <c r="P20" s="1" t="s">
        <v>52</v>
      </c>
      <c r="Q20" s="1" t="s">
        <v>100</v>
      </c>
      <c r="R20" s="1">
        <v>678.94690000000003</v>
      </c>
      <c r="S20" s="1">
        <v>10956.6371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1336.0999899999999</v>
      </c>
      <c r="AA20" s="1">
        <v>0</v>
      </c>
      <c r="AB20" s="1">
        <v>0</v>
      </c>
      <c r="AC20" s="1">
        <v>0</v>
      </c>
      <c r="AD20" s="1">
        <v>0</v>
      </c>
      <c r="AE20" s="1">
        <v>10956.6371</v>
      </c>
      <c r="AF20">
        <v>0</v>
      </c>
      <c r="AG20" s="6">
        <f t="shared" si="0"/>
        <v>0</v>
      </c>
      <c r="AH20" s="1">
        <f t="shared" si="1"/>
        <v>0</v>
      </c>
      <c r="AI20" s="1">
        <f t="shared" si="2"/>
        <v>0</v>
      </c>
      <c r="AJ20" s="1">
        <f t="shared" si="3"/>
        <v>10277.692230769229</v>
      </c>
      <c r="AK20" s="6">
        <f t="shared" si="4"/>
        <v>10277.692230769229</v>
      </c>
      <c r="AL20" s="6">
        <f t="shared" si="5"/>
        <v>-678.94486923077056</v>
      </c>
    </row>
    <row r="21" spans="1:38" x14ac:dyDescent="0.75">
      <c r="A21" t="s">
        <v>114</v>
      </c>
      <c r="B21" t="s">
        <v>115</v>
      </c>
      <c r="C21" t="s">
        <v>116</v>
      </c>
      <c r="D21" t="s">
        <v>117</v>
      </c>
      <c r="E21" t="s">
        <v>118</v>
      </c>
      <c r="F21" t="s">
        <v>45</v>
      </c>
      <c r="G21" s="1">
        <v>0</v>
      </c>
      <c r="H21" s="1">
        <v>18810.635999999999</v>
      </c>
      <c r="I21" s="1">
        <v>163507.83600000001</v>
      </c>
      <c r="J21" s="1" t="s">
        <v>46</v>
      </c>
      <c r="K21" s="1" t="s">
        <v>47</v>
      </c>
      <c r="L21" s="1" t="s">
        <v>48</v>
      </c>
      <c r="M21" s="1" t="s">
        <v>49</v>
      </c>
      <c r="N21" s="1" t="s">
        <v>63</v>
      </c>
      <c r="O21" s="1" t="s">
        <v>51</v>
      </c>
      <c r="P21" s="1" t="s">
        <v>52</v>
      </c>
      <c r="Q21" s="1" t="s">
        <v>119</v>
      </c>
      <c r="R21" s="1">
        <v>0</v>
      </c>
      <c r="S21" s="1">
        <v>144697.20000000001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18810.636719999999</v>
      </c>
      <c r="AA21" s="1">
        <v>0</v>
      </c>
      <c r="AB21" s="1">
        <v>0</v>
      </c>
      <c r="AC21" s="1">
        <v>0</v>
      </c>
      <c r="AD21" s="1">
        <v>0</v>
      </c>
      <c r="AE21" s="1">
        <v>144697.20000000001</v>
      </c>
      <c r="AF21">
        <v>0</v>
      </c>
      <c r="AG21" s="6">
        <f t="shared" si="0"/>
        <v>0</v>
      </c>
      <c r="AH21" s="1">
        <f t="shared" si="1"/>
        <v>0</v>
      </c>
      <c r="AI21" s="1">
        <f t="shared" si="2"/>
        <v>0</v>
      </c>
      <c r="AJ21" s="1">
        <f t="shared" si="3"/>
        <v>144697.20553846151</v>
      </c>
      <c r="AK21" s="6">
        <f t="shared" si="4"/>
        <v>144697.20553846151</v>
      </c>
      <c r="AL21" s="6">
        <f t="shared" si="5"/>
        <v>5.538461497053504E-3</v>
      </c>
    </row>
    <row r="22" spans="1:38" x14ac:dyDescent="0.75">
      <c r="A22" t="s">
        <v>114</v>
      </c>
      <c r="B22" t="s">
        <v>115</v>
      </c>
      <c r="C22" t="s">
        <v>116</v>
      </c>
      <c r="D22" t="s">
        <v>120</v>
      </c>
      <c r="E22" t="s">
        <v>121</v>
      </c>
      <c r="F22" t="s">
        <v>45</v>
      </c>
      <c r="G22" s="1">
        <v>0</v>
      </c>
      <c r="H22" s="1">
        <v>18810.635999999999</v>
      </c>
      <c r="I22" s="1">
        <v>163507.83600000001</v>
      </c>
      <c r="J22" s="1" t="s">
        <v>46</v>
      </c>
      <c r="K22" s="1" t="s">
        <v>47</v>
      </c>
      <c r="L22" s="1" t="s">
        <v>48</v>
      </c>
      <c r="M22" s="1" t="s">
        <v>49</v>
      </c>
      <c r="N22" s="1" t="s">
        <v>63</v>
      </c>
      <c r="O22" s="1" t="s">
        <v>51</v>
      </c>
      <c r="P22" s="1" t="s">
        <v>52</v>
      </c>
      <c r="Q22" s="1" t="s">
        <v>119</v>
      </c>
      <c r="R22" s="1">
        <v>0</v>
      </c>
      <c r="S22" s="1">
        <v>144697.20000000001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18810.636719999999</v>
      </c>
      <c r="AA22" s="1">
        <v>0</v>
      </c>
      <c r="AB22" s="1">
        <v>0</v>
      </c>
      <c r="AC22" s="1">
        <v>0</v>
      </c>
      <c r="AD22" s="1">
        <v>0</v>
      </c>
      <c r="AE22" s="1">
        <v>144697.20000000001</v>
      </c>
      <c r="AF22">
        <v>0</v>
      </c>
      <c r="AG22" s="6">
        <f t="shared" si="0"/>
        <v>0</v>
      </c>
      <c r="AH22" s="1">
        <f t="shared" si="1"/>
        <v>0</v>
      </c>
      <c r="AI22" s="1">
        <f t="shared" si="2"/>
        <v>0</v>
      </c>
      <c r="AJ22" s="1">
        <f t="shared" si="3"/>
        <v>144697.20553846151</v>
      </c>
      <c r="AK22" s="6">
        <f t="shared" si="4"/>
        <v>144697.20553846151</v>
      </c>
      <c r="AL22" s="6">
        <f t="shared" si="5"/>
        <v>5.538461497053504E-3</v>
      </c>
    </row>
    <row r="23" spans="1:38" x14ac:dyDescent="0.75">
      <c r="A23" t="s">
        <v>114</v>
      </c>
      <c r="B23" t="s">
        <v>71</v>
      </c>
      <c r="C23" t="s">
        <v>72</v>
      </c>
      <c r="D23" t="s">
        <v>122</v>
      </c>
      <c r="E23" t="s">
        <v>123</v>
      </c>
      <c r="F23" t="s">
        <v>45</v>
      </c>
      <c r="G23" s="1">
        <v>83.71</v>
      </c>
      <c r="H23" s="1">
        <v>31.81</v>
      </c>
      <c r="I23" s="1">
        <v>1622.33</v>
      </c>
      <c r="J23" s="1" t="s">
        <v>46</v>
      </c>
      <c r="K23" s="1" t="s">
        <v>47</v>
      </c>
      <c r="L23" s="1" t="s">
        <v>48</v>
      </c>
      <c r="M23" s="1" t="s">
        <v>49</v>
      </c>
      <c r="N23" s="1" t="s">
        <v>75</v>
      </c>
      <c r="O23" s="1" t="s">
        <v>51</v>
      </c>
      <c r="P23" s="1" t="s">
        <v>52</v>
      </c>
      <c r="Q23" s="1" t="s">
        <v>119</v>
      </c>
      <c r="R23" s="1">
        <v>83.71</v>
      </c>
      <c r="S23" s="1">
        <v>1674.23</v>
      </c>
      <c r="T23" s="1">
        <v>0</v>
      </c>
      <c r="U23" s="1">
        <v>0</v>
      </c>
      <c r="V23" s="1">
        <v>0</v>
      </c>
      <c r="W23" s="1">
        <v>31.81</v>
      </c>
      <c r="X23" s="1">
        <v>0</v>
      </c>
      <c r="Y23" s="1">
        <v>0</v>
      </c>
      <c r="Z23" s="1">
        <v>0</v>
      </c>
      <c r="AA23" s="1">
        <v>0</v>
      </c>
      <c r="AB23" s="1">
        <v>1674.23</v>
      </c>
      <c r="AC23" s="1">
        <v>0</v>
      </c>
      <c r="AD23" s="1">
        <v>0</v>
      </c>
      <c r="AE23" s="1">
        <v>0</v>
      </c>
      <c r="AF23">
        <v>0</v>
      </c>
      <c r="AG23" s="6">
        <f t="shared" si="0"/>
        <v>0</v>
      </c>
      <c r="AH23" s="1">
        <f t="shared" si="1"/>
        <v>0</v>
      </c>
      <c r="AI23" s="1">
        <f t="shared" si="2"/>
        <v>1590.5</v>
      </c>
      <c r="AJ23" s="1">
        <f t="shared" si="3"/>
        <v>0</v>
      </c>
      <c r="AK23" s="6">
        <f t="shared" si="4"/>
        <v>1590.5</v>
      </c>
      <c r="AL23" s="6">
        <f t="shared" si="5"/>
        <v>-83.730000000000018</v>
      </c>
    </row>
    <row r="24" spans="1:38" x14ac:dyDescent="0.75">
      <c r="A24" t="s">
        <v>124</v>
      </c>
      <c r="B24" t="s">
        <v>125</v>
      </c>
      <c r="C24" t="s">
        <v>126</v>
      </c>
      <c r="D24" t="s">
        <v>127</v>
      </c>
      <c r="E24" t="s">
        <v>128</v>
      </c>
      <c r="F24" t="s">
        <v>45</v>
      </c>
      <c r="G24" s="1">
        <v>0</v>
      </c>
      <c r="H24" s="1">
        <v>1656.6264000000001</v>
      </c>
      <c r="I24" s="1">
        <v>14399.9064</v>
      </c>
      <c r="J24" s="1" t="s">
        <v>46</v>
      </c>
      <c r="K24" s="1" t="s">
        <v>47</v>
      </c>
      <c r="L24" s="1" t="s">
        <v>48</v>
      </c>
      <c r="M24" s="1" t="s">
        <v>49</v>
      </c>
      <c r="N24" s="1" t="s">
        <v>50</v>
      </c>
      <c r="O24" s="1" t="s">
        <v>51</v>
      </c>
      <c r="P24" s="1" t="s">
        <v>52</v>
      </c>
      <c r="Q24" s="1" t="s">
        <v>129</v>
      </c>
      <c r="R24" s="1">
        <v>0</v>
      </c>
      <c r="S24" s="1">
        <v>12743.28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1656.62634</v>
      </c>
      <c r="AA24" s="1">
        <v>0</v>
      </c>
      <c r="AB24" s="1">
        <v>0</v>
      </c>
      <c r="AC24" s="1">
        <v>0</v>
      </c>
      <c r="AD24" s="1">
        <v>0</v>
      </c>
      <c r="AE24" s="1">
        <v>12743.28</v>
      </c>
      <c r="AF24">
        <v>0</v>
      </c>
      <c r="AG24" s="6">
        <f t="shared" si="0"/>
        <v>0</v>
      </c>
      <c r="AH24" s="1">
        <f t="shared" si="1"/>
        <v>0</v>
      </c>
      <c r="AI24" s="1">
        <f t="shared" si="2"/>
        <v>0</v>
      </c>
      <c r="AJ24" s="1">
        <f t="shared" si="3"/>
        <v>12743.279538461538</v>
      </c>
      <c r="AK24" s="6">
        <f t="shared" si="4"/>
        <v>12743.279538461538</v>
      </c>
      <c r="AL24" s="6">
        <f t="shared" si="5"/>
        <v>-4.6153846233210061E-4</v>
      </c>
    </row>
    <row r="25" spans="1:38" x14ac:dyDescent="0.75">
      <c r="A25" t="s">
        <v>124</v>
      </c>
      <c r="B25" t="s">
        <v>125</v>
      </c>
      <c r="C25" t="s">
        <v>126</v>
      </c>
      <c r="D25" t="s">
        <v>130</v>
      </c>
      <c r="E25" t="s">
        <v>131</v>
      </c>
      <c r="F25" t="s">
        <v>45</v>
      </c>
      <c r="G25" s="1">
        <v>0</v>
      </c>
      <c r="H25" s="1">
        <v>1656.6264000000001</v>
      </c>
      <c r="I25" s="1">
        <v>14399.9064</v>
      </c>
      <c r="J25" s="1" t="s">
        <v>46</v>
      </c>
      <c r="K25" s="1" t="s">
        <v>47</v>
      </c>
      <c r="L25" s="1" t="s">
        <v>48</v>
      </c>
      <c r="M25" s="1" t="s">
        <v>49</v>
      </c>
      <c r="N25" s="1" t="s">
        <v>50</v>
      </c>
      <c r="O25" s="1" t="s">
        <v>51</v>
      </c>
      <c r="P25" s="1" t="s">
        <v>52</v>
      </c>
      <c r="Q25" s="1" t="s">
        <v>129</v>
      </c>
      <c r="R25" s="1">
        <v>0</v>
      </c>
      <c r="S25" s="1">
        <v>12743.28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1656.62634</v>
      </c>
      <c r="AA25" s="1">
        <v>0</v>
      </c>
      <c r="AB25" s="1">
        <v>0</v>
      </c>
      <c r="AC25" s="1">
        <v>0</v>
      </c>
      <c r="AD25" s="1">
        <v>0</v>
      </c>
      <c r="AE25" s="1">
        <v>12743.28</v>
      </c>
      <c r="AF25">
        <v>0</v>
      </c>
      <c r="AG25" s="6">
        <f t="shared" si="0"/>
        <v>0</v>
      </c>
      <c r="AH25" s="1">
        <f t="shared" si="1"/>
        <v>0</v>
      </c>
      <c r="AI25" s="1">
        <f t="shared" si="2"/>
        <v>0</v>
      </c>
      <c r="AJ25" s="1">
        <f t="shared" si="3"/>
        <v>12743.279538461538</v>
      </c>
      <c r="AK25" s="6">
        <f t="shared" si="4"/>
        <v>12743.279538461538</v>
      </c>
      <c r="AL25" s="6">
        <f t="shared" si="5"/>
        <v>-4.6153846233210061E-4</v>
      </c>
    </row>
    <row r="26" spans="1:38" x14ac:dyDescent="0.75">
      <c r="A26" t="s">
        <v>124</v>
      </c>
      <c r="B26" t="s">
        <v>59</v>
      </c>
      <c r="C26" t="s">
        <v>60</v>
      </c>
      <c r="D26" t="s">
        <v>132</v>
      </c>
      <c r="E26" t="s">
        <v>133</v>
      </c>
      <c r="F26" t="s">
        <v>45</v>
      </c>
      <c r="G26" s="1">
        <v>753.76</v>
      </c>
      <c r="H26" s="1">
        <v>1861.79</v>
      </c>
      <c r="I26" s="1">
        <v>16183.27</v>
      </c>
      <c r="J26" s="1" t="s">
        <v>46</v>
      </c>
      <c r="K26" s="1" t="s">
        <v>47</v>
      </c>
      <c r="L26" s="1" t="s">
        <v>48</v>
      </c>
      <c r="M26" s="1" t="s">
        <v>49</v>
      </c>
      <c r="N26" s="1" t="s">
        <v>63</v>
      </c>
      <c r="O26" s="1" t="s">
        <v>51</v>
      </c>
      <c r="P26" s="1" t="s">
        <v>52</v>
      </c>
      <c r="Q26" s="1" t="s">
        <v>129</v>
      </c>
      <c r="R26" s="1">
        <v>753.76</v>
      </c>
      <c r="S26" s="1">
        <v>15075.235199999999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1861.7900400000001</v>
      </c>
      <c r="AA26" s="1">
        <v>0</v>
      </c>
      <c r="AB26" s="1">
        <v>0</v>
      </c>
      <c r="AC26" s="1">
        <v>0</v>
      </c>
      <c r="AD26" s="1">
        <v>0</v>
      </c>
      <c r="AE26" s="1">
        <v>15075.235199999999</v>
      </c>
      <c r="AF26">
        <v>0</v>
      </c>
      <c r="AG26" s="6">
        <f t="shared" si="0"/>
        <v>0</v>
      </c>
      <c r="AH26" s="1">
        <f t="shared" si="1"/>
        <v>0</v>
      </c>
      <c r="AI26" s="1">
        <f t="shared" si="2"/>
        <v>0</v>
      </c>
      <c r="AJ26" s="1">
        <f t="shared" si="3"/>
        <v>14321.461846153847</v>
      </c>
      <c r="AK26" s="6">
        <f t="shared" si="4"/>
        <v>14321.461846153847</v>
      </c>
      <c r="AL26" s="6">
        <f t="shared" si="5"/>
        <v>-753.77335384615253</v>
      </c>
    </row>
    <row r="27" spans="1:38" x14ac:dyDescent="0.75">
      <c r="A27" t="s">
        <v>124</v>
      </c>
      <c r="B27" t="s">
        <v>59</v>
      </c>
      <c r="C27" t="s">
        <v>60</v>
      </c>
      <c r="D27" t="s">
        <v>134</v>
      </c>
      <c r="E27" t="s">
        <v>135</v>
      </c>
      <c r="F27" t="s">
        <v>45</v>
      </c>
      <c r="G27" s="1">
        <v>28.68</v>
      </c>
      <c r="H27" s="1">
        <v>70.84</v>
      </c>
      <c r="I27" s="1">
        <v>615.76</v>
      </c>
      <c r="J27" s="1" t="s">
        <v>46</v>
      </c>
      <c r="K27" s="1" t="s">
        <v>47</v>
      </c>
      <c r="L27" s="1" t="s">
        <v>48</v>
      </c>
      <c r="M27" s="1" t="s">
        <v>49</v>
      </c>
      <c r="N27" s="1" t="s">
        <v>63</v>
      </c>
      <c r="O27" s="1" t="s">
        <v>51</v>
      </c>
      <c r="P27" s="1" t="s">
        <v>52</v>
      </c>
      <c r="Q27" s="1" t="s">
        <v>124</v>
      </c>
      <c r="R27" s="1">
        <v>28.68</v>
      </c>
      <c r="S27" s="1">
        <v>573.596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70.84</v>
      </c>
      <c r="AA27" s="1">
        <v>0</v>
      </c>
      <c r="AB27" s="1">
        <v>0</v>
      </c>
      <c r="AC27" s="1">
        <v>0</v>
      </c>
      <c r="AD27" s="1">
        <v>0</v>
      </c>
      <c r="AE27" s="1">
        <v>573.596</v>
      </c>
      <c r="AF27">
        <v>0</v>
      </c>
      <c r="AG27" s="6">
        <f t="shared" si="0"/>
        <v>0</v>
      </c>
      <c r="AH27" s="1">
        <f t="shared" si="1"/>
        <v>0</v>
      </c>
      <c r="AI27" s="1">
        <f t="shared" si="2"/>
        <v>0</v>
      </c>
      <c r="AJ27" s="1">
        <f t="shared" si="3"/>
        <v>544.92307692307691</v>
      </c>
      <c r="AK27" s="6">
        <f t="shared" si="4"/>
        <v>544.92307692307691</v>
      </c>
      <c r="AL27" s="6">
        <f t="shared" si="5"/>
        <v>-28.672923076923098</v>
      </c>
    </row>
    <row r="28" spans="1:38" x14ac:dyDescent="0.75">
      <c r="A28" t="s">
        <v>124</v>
      </c>
      <c r="B28" t="s">
        <v>136</v>
      </c>
      <c r="C28" t="s">
        <v>137</v>
      </c>
      <c r="D28" t="s">
        <v>138</v>
      </c>
      <c r="E28" t="s">
        <v>139</v>
      </c>
      <c r="F28" t="s">
        <v>45</v>
      </c>
      <c r="G28" s="1">
        <v>3480</v>
      </c>
      <c r="H28" s="1">
        <v>4071.6</v>
      </c>
      <c r="I28" s="1">
        <v>35391.599999999999</v>
      </c>
      <c r="J28" s="1" t="s">
        <v>46</v>
      </c>
      <c r="K28" s="1" t="s">
        <v>47</v>
      </c>
      <c r="L28" s="1" t="s">
        <v>48</v>
      </c>
      <c r="M28" s="1" t="s">
        <v>49</v>
      </c>
      <c r="N28" s="1" t="s">
        <v>75</v>
      </c>
      <c r="O28" s="1" t="s">
        <v>51</v>
      </c>
      <c r="P28" s="1" t="s">
        <v>52</v>
      </c>
      <c r="Q28" s="1" t="s">
        <v>124</v>
      </c>
      <c r="R28" s="1">
        <v>3480</v>
      </c>
      <c r="S28" s="1">
        <v>34800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4071.6001000000001</v>
      </c>
      <c r="AA28" s="1">
        <v>0</v>
      </c>
      <c r="AB28" s="1">
        <v>0</v>
      </c>
      <c r="AC28" s="1">
        <v>0</v>
      </c>
      <c r="AD28" s="1">
        <v>0</v>
      </c>
      <c r="AE28" s="1">
        <v>34800</v>
      </c>
      <c r="AF28">
        <v>0</v>
      </c>
      <c r="AG28" s="6">
        <f t="shared" si="0"/>
        <v>0</v>
      </c>
      <c r="AH28" s="1">
        <f t="shared" si="1"/>
        <v>0</v>
      </c>
      <c r="AI28" s="1">
        <f t="shared" si="2"/>
        <v>0</v>
      </c>
      <c r="AJ28" s="1">
        <f t="shared" si="3"/>
        <v>31320.00076923077</v>
      </c>
      <c r="AK28" s="6">
        <f t="shared" si="4"/>
        <v>31320.00076923077</v>
      </c>
      <c r="AL28" s="6">
        <f t="shared" si="5"/>
        <v>-3479.9992307692301</v>
      </c>
    </row>
    <row r="29" spans="1:38" x14ac:dyDescent="0.75">
      <c r="A29" t="s">
        <v>140</v>
      </c>
      <c r="B29" t="s">
        <v>141</v>
      </c>
      <c r="C29" t="s">
        <v>142</v>
      </c>
      <c r="D29" t="s">
        <v>143</v>
      </c>
      <c r="E29" t="s">
        <v>144</v>
      </c>
      <c r="F29" t="s">
        <v>45</v>
      </c>
      <c r="G29" s="1">
        <v>0</v>
      </c>
      <c r="H29" s="1">
        <v>6240</v>
      </c>
      <c r="I29" s="1">
        <v>54240</v>
      </c>
      <c r="J29" s="1" t="s">
        <v>46</v>
      </c>
      <c r="K29" s="1" t="s">
        <v>47</v>
      </c>
      <c r="L29" s="1" t="s">
        <v>48</v>
      </c>
      <c r="M29" s="1" t="s">
        <v>49</v>
      </c>
      <c r="N29" s="1" t="s">
        <v>50</v>
      </c>
      <c r="O29" s="1" t="s">
        <v>51</v>
      </c>
      <c r="P29" s="1" t="s">
        <v>52</v>
      </c>
      <c r="Q29" s="1" t="s">
        <v>124</v>
      </c>
      <c r="R29" s="1">
        <v>0</v>
      </c>
      <c r="S29" s="1">
        <v>48000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6240</v>
      </c>
      <c r="AA29" s="1">
        <v>0</v>
      </c>
      <c r="AB29" s="1">
        <v>0</v>
      </c>
      <c r="AC29" s="1">
        <v>0</v>
      </c>
      <c r="AD29" s="1">
        <v>0</v>
      </c>
      <c r="AE29" s="1">
        <v>48000</v>
      </c>
      <c r="AF29">
        <v>0</v>
      </c>
      <c r="AG29" s="6">
        <f t="shared" si="0"/>
        <v>0</v>
      </c>
      <c r="AH29" s="1">
        <f t="shared" si="1"/>
        <v>0</v>
      </c>
      <c r="AI29" s="1">
        <f t="shared" si="2"/>
        <v>0</v>
      </c>
      <c r="AJ29" s="1">
        <f t="shared" si="3"/>
        <v>48000</v>
      </c>
      <c r="AK29" s="6">
        <f t="shared" si="4"/>
        <v>48000</v>
      </c>
      <c r="AL29" s="6">
        <f t="shared" si="5"/>
        <v>0</v>
      </c>
    </row>
    <row r="30" spans="1:38" x14ac:dyDescent="0.75">
      <c r="A30" t="s">
        <v>140</v>
      </c>
      <c r="B30" t="s">
        <v>115</v>
      </c>
      <c r="C30" t="s">
        <v>116</v>
      </c>
      <c r="D30" t="s">
        <v>145</v>
      </c>
      <c r="E30" t="s">
        <v>146</v>
      </c>
      <c r="F30" t="s">
        <v>45</v>
      </c>
      <c r="G30" s="1">
        <v>0</v>
      </c>
      <c r="H30" s="1">
        <v>103508.34</v>
      </c>
      <c r="I30" s="1">
        <v>899726.34</v>
      </c>
      <c r="J30" s="1" t="s">
        <v>46</v>
      </c>
      <c r="K30" s="1" t="s">
        <v>47</v>
      </c>
      <c r="L30" s="1" t="s">
        <v>48</v>
      </c>
      <c r="M30" s="1" t="s">
        <v>49</v>
      </c>
      <c r="N30" s="1" t="s">
        <v>63</v>
      </c>
      <c r="O30" s="1" t="s">
        <v>51</v>
      </c>
      <c r="P30" s="1" t="s">
        <v>52</v>
      </c>
      <c r="Q30" s="1" t="s">
        <v>140</v>
      </c>
      <c r="R30" s="1">
        <v>0</v>
      </c>
      <c r="S30" s="1">
        <v>796218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103508.34375</v>
      </c>
      <c r="AA30" s="1">
        <v>0</v>
      </c>
      <c r="AB30" s="1">
        <v>0</v>
      </c>
      <c r="AC30" s="1">
        <v>0</v>
      </c>
      <c r="AD30" s="1">
        <v>0</v>
      </c>
      <c r="AE30" s="1">
        <v>796218</v>
      </c>
      <c r="AF30">
        <v>0</v>
      </c>
      <c r="AG30" s="6">
        <f t="shared" si="0"/>
        <v>0</v>
      </c>
      <c r="AH30" s="1">
        <f t="shared" si="1"/>
        <v>0</v>
      </c>
      <c r="AI30" s="1">
        <f t="shared" si="2"/>
        <v>0</v>
      </c>
      <c r="AJ30" s="1">
        <f t="shared" si="3"/>
        <v>796218.02884615387</v>
      </c>
      <c r="AK30" s="6">
        <f t="shared" si="4"/>
        <v>796218.02884615387</v>
      </c>
      <c r="AL30" s="6">
        <f t="shared" si="5"/>
        <v>2.884615387301892E-2</v>
      </c>
    </row>
    <row r="31" spans="1:38" x14ac:dyDescent="0.75">
      <c r="A31" t="s">
        <v>140</v>
      </c>
      <c r="B31" t="s">
        <v>96</v>
      </c>
      <c r="C31" t="s">
        <v>97</v>
      </c>
      <c r="D31" t="s">
        <v>147</v>
      </c>
      <c r="E31" t="s">
        <v>148</v>
      </c>
      <c r="F31" t="s">
        <v>45</v>
      </c>
      <c r="G31" s="1">
        <v>86022</v>
      </c>
      <c r="H31" s="1">
        <v>50944.14</v>
      </c>
      <c r="I31" s="1">
        <v>442822.14</v>
      </c>
      <c r="J31" s="1" t="s">
        <v>46</v>
      </c>
      <c r="K31" s="1" t="s">
        <v>47</v>
      </c>
      <c r="L31" s="1" t="s">
        <v>48</v>
      </c>
      <c r="M31" s="1" t="s">
        <v>49</v>
      </c>
      <c r="N31" s="1" t="s">
        <v>48</v>
      </c>
      <c r="O31" s="1" t="s">
        <v>51</v>
      </c>
      <c r="P31" s="1" t="s">
        <v>52</v>
      </c>
      <c r="Q31" s="1" t="s">
        <v>140</v>
      </c>
      <c r="R31" s="1">
        <v>86022</v>
      </c>
      <c r="S31" s="1">
        <v>477900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50944.14258</v>
      </c>
      <c r="AA31" s="1">
        <v>0</v>
      </c>
      <c r="AB31" s="1">
        <v>0</v>
      </c>
      <c r="AC31" s="1">
        <v>0</v>
      </c>
      <c r="AD31" s="1">
        <v>0</v>
      </c>
      <c r="AE31" s="1">
        <v>477900</v>
      </c>
      <c r="AF31">
        <v>0</v>
      </c>
      <c r="AG31" s="6">
        <f t="shared" si="0"/>
        <v>0</v>
      </c>
      <c r="AH31" s="1">
        <f t="shared" si="1"/>
        <v>0</v>
      </c>
      <c r="AI31" s="1">
        <f t="shared" si="2"/>
        <v>0</v>
      </c>
      <c r="AJ31" s="1">
        <f t="shared" si="3"/>
        <v>391878.01984615385</v>
      </c>
      <c r="AK31" s="6">
        <f t="shared" si="4"/>
        <v>391878.01984615385</v>
      </c>
      <c r="AL31" s="6">
        <f t="shared" si="5"/>
        <v>-86021.980153846147</v>
      </c>
    </row>
    <row r="32" spans="1:38" x14ac:dyDescent="0.75">
      <c r="A32" t="s">
        <v>140</v>
      </c>
      <c r="B32" t="s">
        <v>96</v>
      </c>
      <c r="C32" t="s">
        <v>97</v>
      </c>
      <c r="D32" t="s">
        <v>149</v>
      </c>
      <c r="E32" t="s">
        <v>150</v>
      </c>
      <c r="F32" t="s">
        <v>45</v>
      </c>
      <c r="G32" s="1">
        <v>2808</v>
      </c>
      <c r="H32" s="1">
        <v>3285.36</v>
      </c>
      <c r="I32" s="1">
        <v>28557.360000000001</v>
      </c>
      <c r="J32" s="1" t="s">
        <v>46</v>
      </c>
      <c r="K32" s="1" t="s">
        <v>47</v>
      </c>
      <c r="L32" s="1" t="s">
        <v>48</v>
      </c>
      <c r="M32" s="1" t="s">
        <v>49</v>
      </c>
      <c r="N32" s="1" t="s">
        <v>63</v>
      </c>
      <c r="O32" s="1" t="s">
        <v>51</v>
      </c>
      <c r="P32" s="1" t="s">
        <v>52</v>
      </c>
      <c r="Q32" s="1" t="s">
        <v>140</v>
      </c>
      <c r="R32" s="1">
        <v>2808</v>
      </c>
      <c r="S32" s="1">
        <v>28080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3285.3601100000001</v>
      </c>
      <c r="AA32" s="1">
        <v>0</v>
      </c>
      <c r="AB32" s="1">
        <v>0</v>
      </c>
      <c r="AC32" s="1">
        <v>0</v>
      </c>
      <c r="AD32" s="1">
        <v>0</v>
      </c>
      <c r="AE32" s="1">
        <v>28080</v>
      </c>
      <c r="AF32">
        <v>0</v>
      </c>
      <c r="AG32" s="6">
        <f t="shared" si="0"/>
        <v>0</v>
      </c>
      <c r="AH32" s="1">
        <f t="shared" si="1"/>
        <v>0</v>
      </c>
      <c r="AI32" s="1">
        <f t="shared" si="2"/>
        <v>0</v>
      </c>
      <c r="AJ32" s="1">
        <f t="shared" si="3"/>
        <v>25272.000846153845</v>
      </c>
      <c r="AK32" s="6">
        <f t="shared" si="4"/>
        <v>25272.000846153845</v>
      </c>
      <c r="AL32" s="6">
        <f t="shared" si="5"/>
        <v>-2807.9991538461545</v>
      </c>
    </row>
    <row r="33" spans="1:38" x14ac:dyDescent="0.75">
      <c r="A33" t="s">
        <v>151</v>
      </c>
      <c r="B33" t="s">
        <v>152</v>
      </c>
      <c r="C33" t="s">
        <v>153</v>
      </c>
      <c r="D33" t="s">
        <v>154</v>
      </c>
      <c r="E33" t="s">
        <v>155</v>
      </c>
      <c r="F33" t="s">
        <v>45</v>
      </c>
      <c r="G33" s="1">
        <v>0</v>
      </c>
      <c r="H33" s="1">
        <v>22242.2</v>
      </c>
      <c r="I33" s="1">
        <v>294284.13</v>
      </c>
      <c r="J33" s="1" t="s">
        <v>46</v>
      </c>
      <c r="K33" s="1" t="s">
        <v>47</v>
      </c>
      <c r="L33" s="1" t="s">
        <v>48</v>
      </c>
      <c r="M33" s="1" t="s">
        <v>49</v>
      </c>
      <c r="N33" s="1" t="s">
        <v>50</v>
      </c>
      <c r="O33" s="1" t="s">
        <v>51</v>
      </c>
      <c r="P33" s="1" t="s">
        <v>52</v>
      </c>
      <c r="Q33" s="1" t="s">
        <v>151</v>
      </c>
      <c r="R33" s="1">
        <v>0</v>
      </c>
      <c r="S33" s="1">
        <v>272041.93</v>
      </c>
      <c r="T33" s="1">
        <v>0</v>
      </c>
      <c r="U33" s="1">
        <v>0</v>
      </c>
      <c r="V33" s="1">
        <v>1093.6000100000001</v>
      </c>
      <c r="W33" s="1">
        <v>0</v>
      </c>
      <c r="X33" s="1">
        <v>0</v>
      </c>
      <c r="Y33" s="1">
        <v>0</v>
      </c>
      <c r="Z33" s="1">
        <v>21148.589970000001</v>
      </c>
      <c r="AA33" s="1">
        <v>109360.43</v>
      </c>
      <c r="AB33" s="1">
        <v>0</v>
      </c>
      <c r="AC33" s="1">
        <v>0</v>
      </c>
      <c r="AD33" s="1">
        <v>0</v>
      </c>
      <c r="AE33" s="1">
        <v>162681.5</v>
      </c>
      <c r="AF33">
        <v>0</v>
      </c>
      <c r="AG33" s="6">
        <f t="shared" si="0"/>
        <v>0</v>
      </c>
      <c r="AH33" s="1">
        <f t="shared" si="1"/>
        <v>109360.001</v>
      </c>
      <c r="AI33" s="1">
        <f t="shared" si="2"/>
        <v>0</v>
      </c>
      <c r="AJ33" s="1">
        <f t="shared" si="3"/>
        <v>162681.46130769231</v>
      </c>
      <c r="AK33" s="6">
        <f t="shared" si="4"/>
        <v>272041.46230769233</v>
      </c>
      <c r="AL33" s="6">
        <f t="shared" si="5"/>
        <v>-0.46769230766221881</v>
      </c>
    </row>
    <row r="34" spans="1:38" x14ac:dyDescent="0.75">
      <c r="A34" t="s">
        <v>151</v>
      </c>
      <c r="B34" t="s">
        <v>156</v>
      </c>
      <c r="C34" t="s">
        <v>157</v>
      </c>
      <c r="D34" t="s">
        <v>158</v>
      </c>
      <c r="E34" t="s">
        <v>159</v>
      </c>
      <c r="F34" t="s">
        <v>45</v>
      </c>
      <c r="G34" s="1">
        <v>1465.1</v>
      </c>
      <c r="H34" s="1">
        <v>1714.1669999999999</v>
      </c>
      <c r="I34" s="1">
        <v>14900.066999999999</v>
      </c>
      <c r="J34" s="1" t="s">
        <v>46</v>
      </c>
      <c r="K34" s="1" t="s">
        <v>160</v>
      </c>
      <c r="L34" s="1" t="s">
        <v>48</v>
      </c>
      <c r="M34" s="1" t="s">
        <v>49</v>
      </c>
      <c r="N34" s="1" t="s">
        <v>50</v>
      </c>
      <c r="O34" s="1" t="s">
        <v>51</v>
      </c>
      <c r="P34" s="1" t="s">
        <v>52</v>
      </c>
      <c r="Q34" s="1" t="s">
        <v>151</v>
      </c>
      <c r="R34" s="1">
        <v>1465.1</v>
      </c>
      <c r="S34" s="1">
        <v>14651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1714.1669899999999</v>
      </c>
      <c r="AA34" s="1">
        <v>0</v>
      </c>
      <c r="AB34" s="1">
        <v>0</v>
      </c>
      <c r="AC34" s="1">
        <v>0</v>
      </c>
      <c r="AD34" s="1">
        <v>0</v>
      </c>
      <c r="AE34" s="1">
        <v>14651</v>
      </c>
      <c r="AF34">
        <v>0</v>
      </c>
      <c r="AG34" s="6">
        <f t="shared" si="0"/>
        <v>0</v>
      </c>
      <c r="AH34" s="1">
        <f t="shared" si="1"/>
        <v>0</v>
      </c>
      <c r="AI34" s="1">
        <f t="shared" si="2"/>
        <v>0</v>
      </c>
      <c r="AJ34" s="1">
        <f t="shared" si="3"/>
        <v>13185.899923076922</v>
      </c>
      <c r="AK34" s="6">
        <f t="shared" si="4"/>
        <v>13185.899923076922</v>
      </c>
      <c r="AL34" s="6">
        <f t="shared" si="5"/>
        <v>-1465.1000769230777</v>
      </c>
    </row>
    <row r="35" spans="1:38" x14ac:dyDescent="0.75">
      <c r="A35" t="s">
        <v>151</v>
      </c>
      <c r="B35" t="s">
        <v>161</v>
      </c>
      <c r="C35" t="s">
        <v>162</v>
      </c>
      <c r="D35" t="s">
        <v>163</v>
      </c>
      <c r="E35" t="s">
        <v>164</v>
      </c>
      <c r="F35" t="s">
        <v>45</v>
      </c>
      <c r="G35" s="1">
        <v>0</v>
      </c>
      <c r="H35" s="1">
        <v>0</v>
      </c>
      <c r="I35" s="1">
        <v>40000</v>
      </c>
      <c r="J35" s="1" t="s">
        <v>46</v>
      </c>
      <c r="K35" s="1" t="s">
        <v>47</v>
      </c>
      <c r="L35" s="1" t="s">
        <v>48</v>
      </c>
      <c r="M35" s="1" t="s">
        <v>49</v>
      </c>
      <c r="N35" s="1" t="s">
        <v>50</v>
      </c>
      <c r="O35" s="1" t="s">
        <v>51</v>
      </c>
      <c r="P35" s="1" t="s">
        <v>52</v>
      </c>
      <c r="Q35" s="1" t="s">
        <v>151</v>
      </c>
      <c r="R35" s="1">
        <v>0</v>
      </c>
      <c r="S35" s="1">
        <v>0</v>
      </c>
      <c r="T35" s="1">
        <v>0</v>
      </c>
      <c r="U35" s="1">
        <v>39999.752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>
        <v>0</v>
      </c>
      <c r="AG35" s="6">
        <f t="shared" si="0"/>
        <v>39999.752</v>
      </c>
      <c r="AH35" s="1">
        <f t="shared" si="1"/>
        <v>0</v>
      </c>
      <c r="AI35" s="1">
        <f t="shared" si="2"/>
        <v>0</v>
      </c>
      <c r="AJ35" s="1">
        <f t="shared" si="3"/>
        <v>0</v>
      </c>
      <c r="AK35" s="6">
        <f t="shared" si="4"/>
        <v>0</v>
      </c>
      <c r="AL35" s="6">
        <f t="shared" si="5"/>
        <v>0</v>
      </c>
    </row>
    <row r="36" spans="1:38" x14ac:dyDescent="0.75">
      <c r="A36" t="s">
        <v>165</v>
      </c>
      <c r="B36" t="s">
        <v>166</v>
      </c>
      <c r="C36" t="s">
        <v>167</v>
      </c>
      <c r="D36" t="s">
        <v>168</v>
      </c>
      <c r="E36" t="s">
        <v>169</v>
      </c>
      <c r="F36" t="s">
        <v>45</v>
      </c>
      <c r="G36" s="1">
        <v>0</v>
      </c>
      <c r="H36" s="1">
        <v>0</v>
      </c>
      <c r="I36" s="1">
        <v>39002</v>
      </c>
      <c r="J36" s="1" t="s">
        <v>46</v>
      </c>
      <c r="K36" s="1" t="s">
        <v>47</v>
      </c>
      <c r="L36" s="1" t="s">
        <v>48</v>
      </c>
      <c r="M36" s="1" t="s">
        <v>49</v>
      </c>
      <c r="N36" s="1" t="s">
        <v>50</v>
      </c>
      <c r="O36" s="1" t="s">
        <v>51</v>
      </c>
      <c r="P36" s="1" t="s">
        <v>52</v>
      </c>
      <c r="Q36" s="1" t="s">
        <v>170</v>
      </c>
      <c r="R36" s="1">
        <v>0</v>
      </c>
      <c r="S36" s="1">
        <v>0</v>
      </c>
      <c r="T36" s="1">
        <v>0</v>
      </c>
      <c r="U36" s="1">
        <v>39001.732000000004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>
        <v>0</v>
      </c>
      <c r="AG36" s="6">
        <f t="shared" si="0"/>
        <v>39001.732000000004</v>
      </c>
      <c r="AH36" s="1">
        <f t="shared" si="1"/>
        <v>0</v>
      </c>
      <c r="AI36" s="1">
        <f t="shared" si="2"/>
        <v>0</v>
      </c>
      <c r="AJ36" s="1">
        <f t="shared" si="3"/>
        <v>0</v>
      </c>
      <c r="AK36" s="6">
        <f t="shared" si="4"/>
        <v>0</v>
      </c>
      <c r="AL36" s="6">
        <f t="shared" si="5"/>
        <v>0</v>
      </c>
    </row>
    <row r="37" spans="1:38" x14ac:dyDescent="0.75">
      <c r="A37" t="s">
        <v>171</v>
      </c>
      <c r="B37" t="s">
        <v>172</v>
      </c>
      <c r="C37" t="s">
        <v>173</v>
      </c>
      <c r="D37" t="s">
        <v>174</v>
      </c>
      <c r="E37" t="s">
        <v>175</v>
      </c>
      <c r="F37" t="s">
        <v>45</v>
      </c>
      <c r="G37" s="1">
        <v>0</v>
      </c>
      <c r="H37" s="1">
        <v>0</v>
      </c>
      <c r="I37" s="1">
        <v>55470.3</v>
      </c>
      <c r="J37" s="1" t="s">
        <v>46</v>
      </c>
      <c r="K37" s="1" t="s">
        <v>47</v>
      </c>
      <c r="L37" s="1" t="s">
        <v>48</v>
      </c>
      <c r="M37" s="1" t="s">
        <v>49</v>
      </c>
      <c r="N37" s="1" t="s">
        <v>176</v>
      </c>
      <c r="O37" s="1" t="s">
        <v>51</v>
      </c>
      <c r="P37" s="1" t="s">
        <v>52</v>
      </c>
      <c r="Q37" s="1" t="s">
        <v>171</v>
      </c>
      <c r="R37" s="1">
        <v>0</v>
      </c>
      <c r="S37" s="1">
        <v>0</v>
      </c>
      <c r="T37" s="1">
        <v>0</v>
      </c>
      <c r="U37" s="1">
        <v>55470.3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>
        <v>0</v>
      </c>
      <c r="AG37" s="6">
        <f t="shared" si="0"/>
        <v>55470.3</v>
      </c>
      <c r="AH37" s="1">
        <f t="shared" si="1"/>
        <v>0</v>
      </c>
      <c r="AI37" s="1">
        <f t="shared" si="2"/>
        <v>0</v>
      </c>
      <c r="AJ37" s="1">
        <f t="shared" si="3"/>
        <v>0</v>
      </c>
      <c r="AK37" s="6">
        <f t="shared" si="4"/>
        <v>0</v>
      </c>
      <c r="AL37" s="6">
        <f t="shared" si="5"/>
        <v>0</v>
      </c>
    </row>
    <row r="38" spans="1:38" x14ac:dyDescent="0.75">
      <c r="A38" t="s">
        <v>177</v>
      </c>
      <c r="B38" t="s">
        <v>178</v>
      </c>
      <c r="C38" t="s">
        <v>179</v>
      </c>
      <c r="D38" t="s">
        <v>180</v>
      </c>
      <c r="E38" t="s">
        <v>181</v>
      </c>
      <c r="F38" t="s">
        <v>45</v>
      </c>
      <c r="G38" s="1">
        <v>0</v>
      </c>
      <c r="H38" s="1">
        <v>0</v>
      </c>
      <c r="I38" s="1">
        <v>3535.94</v>
      </c>
      <c r="J38" s="1" t="s">
        <v>46</v>
      </c>
      <c r="K38" s="1" t="s">
        <v>47</v>
      </c>
      <c r="L38" s="1" t="s">
        <v>48</v>
      </c>
      <c r="M38" s="1" t="s">
        <v>49</v>
      </c>
      <c r="N38" s="1" t="s">
        <v>48</v>
      </c>
      <c r="O38" s="1" t="s">
        <v>51</v>
      </c>
      <c r="P38" s="1" t="s">
        <v>52</v>
      </c>
      <c r="Q38" s="1" t="s">
        <v>177</v>
      </c>
      <c r="R38" s="1">
        <v>0</v>
      </c>
      <c r="S38" s="1">
        <v>0</v>
      </c>
      <c r="T38" s="1">
        <v>0</v>
      </c>
      <c r="U38" s="1">
        <v>3535.94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>
        <v>0</v>
      </c>
      <c r="AG38" s="6">
        <f t="shared" si="0"/>
        <v>3535.94</v>
      </c>
      <c r="AH38" s="1">
        <f t="shared" si="1"/>
        <v>0</v>
      </c>
      <c r="AI38" s="1">
        <f t="shared" si="2"/>
        <v>0</v>
      </c>
      <c r="AJ38" s="1">
        <f t="shared" si="3"/>
        <v>0</v>
      </c>
      <c r="AK38" s="6">
        <f t="shared" si="4"/>
        <v>0</v>
      </c>
      <c r="AL38" s="6">
        <f t="shared" si="5"/>
        <v>0</v>
      </c>
    </row>
    <row r="39" spans="1:38" x14ac:dyDescent="0.75">
      <c r="A39" t="s">
        <v>177</v>
      </c>
      <c r="B39" t="s">
        <v>178</v>
      </c>
      <c r="C39" t="s">
        <v>179</v>
      </c>
      <c r="D39" t="s">
        <v>182</v>
      </c>
      <c r="E39" t="s">
        <v>183</v>
      </c>
      <c r="F39" t="s">
        <v>45</v>
      </c>
      <c r="G39" s="1">
        <v>0</v>
      </c>
      <c r="H39" s="1">
        <v>0</v>
      </c>
      <c r="I39" s="1">
        <v>10818.43</v>
      </c>
      <c r="J39" s="1" t="s">
        <v>46</v>
      </c>
      <c r="K39" s="1" t="s">
        <v>47</v>
      </c>
      <c r="L39" s="1" t="s">
        <v>48</v>
      </c>
      <c r="M39" s="1" t="s">
        <v>49</v>
      </c>
      <c r="N39" s="1" t="s">
        <v>48</v>
      </c>
      <c r="O39" s="1" t="s">
        <v>51</v>
      </c>
      <c r="P39" s="1" t="s">
        <v>52</v>
      </c>
      <c r="Q39" s="1" t="s">
        <v>177</v>
      </c>
      <c r="R39" s="1">
        <v>0</v>
      </c>
      <c r="S39" s="1">
        <v>0</v>
      </c>
      <c r="T39" s="1">
        <v>0</v>
      </c>
      <c r="U39" s="1">
        <v>10818.43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>
        <v>0</v>
      </c>
      <c r="AG39" s="6">
        <f t="shared" si="0"/>
        <v>10818.43</v>
      </c>
      <c r="AH39" s="1">
        <f t="shared" si="1"/>
        <v>0</v>
      </c>
      <c r="AI39" s="1">
        <f t="shared" si="2"/>
        <v>0</v>
      </c>
      <c r="AJ39" s="1">
        <f t="shared" si="3"/>
        <v>0</v>
      </c>
      <c r="AK39" s="6">
        <f t="shared" si="4"/>
        <v>0</v>
      </c>
      <c r="AL39" s="6">
        <f t="shared" si="5"/>
        <v>0</v>
      </c>
    </row>
    <row r="40" spans="1:38" x14ac:dyDescent="0.75">
      <c r="A40" t="s">
        <v>184</v>
      </c>
      <c r="B40" t="s">
        <v>136</v>
      </c>
      <c r="C40" t="s">
        <v>137</v>
      </c>
      <c r="D40" t="s">
        <v>185</v>
      </c>
      <c r="E40" t="s">
        <v>186</v>
      </c>
      <c r="F40" t="s">
        <v>45</v>
      </c>
      <c r="G40" s="1">
        <v>1952.5</v>
      </c>
      <c r="H40" s="1">
        <v>4822.68</v>
      </c>
      <c r="I40" s="1">
        <v>41920.18</v>
      </c>
      <c r="J40" s="1" t="s">
        <v>46</v>
      </c>
      <c r="K40" s="1" t="s">
        <v>47</v>
      </c>
      <c r="L40" s="1" t="s">
        <v>48</v>
      </c>
      <c r="M40" s="1" t="s">
        <v>49</v>
      </c>
      <c r="N40" s="1" t="s">
        <v>75</v>
      </c>
      <c r="O40" s="1" t="s">
        <v>51</v>
      </c>
      <c r="P40" s="1" t="s">
        <v>52</v>
      </c>
      <c r="Q40" s="1" t="s">
        <v>177</v>
      </c>
      <c r="R40" s="1">
        <v>1952.5</v>
      </c>
      <c r="S40" s="1">
        <v>39050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4822.6801800000003</v>
      </c>
      <c r="AA40" s="1">
        <v>0</v>
      </c>
      <c r="AB40" s="1">
        <v>0</v>
      </c>
      <c r="AC40" s="1">
        <v>0</v>
      </c>
      <c r="AD40" s="1">
        <v>0</v>
      </c>
      <c r="AE40" s="1">
        <v>39050</v>
      </c>
      <c r="AF40">
        <v>0</v>
      </c>
      <c r="AG40" s="6">
        <f t="shared" si="0"/>
        <v>0</v>
      </c>
      <c r="AH40" s="1">
        <f t="shared" si="1"/>
        <v>0</v>
      </c>
      <c r="AI40" s="1">
        <f t="shared" si="2"/>
        <v>0</v>
      </c>
      <c r="AJ40" s="1">
        <f t="shared" si="3"/>
        <v>37097.53984615385</v>
      </c>
      <c r="AK40" s="6">
        <f t="shared" si="4"/>
        <v>37097.53984615385</v>
      </c>
      <c r="AL40" s="6">
        <f t="shared" si="5"/>
        <v>-1952.4601538461502</v>
      </c>
    </row>
    <row r="41" spans="1:38" x14ac:dyDescent="0.75">
      <c r="A41" t="s">
        <v>184</v>
      </c>
      <c r="B41" t="s">
        <v>136</v>
      </c>
      <c r="C41" t="s">
        <v>137</v>
      </c>
      <c r="D41" t="s">
        <v>187</v>
      </c>
      <c r="E41" t="s">
        <v>188</v>
      </c>
      <c r="F41" t="s">
        <v>45</v>
      </c>
      <c r="G41" s="1">
        <v>2954</v>
      </c>
      <c r="H41" s="1">
        <v>3456.18</v>
      </c>
      <c r="I41" s="1">
        <v>30042.18</v>
      </c>
      <c r="J41" s="1" t="s">
        <v>46</v>
      </c>
      <c r="K41" s="1" t="s">
        <v>47</v>
      </c>
      <c r="L41" s="1" t="s">
        <v>48</v>
      </c>
      <c r="M41" s="1" t="s">
        <v>49</v>
      </c>
      <c r="N41" s="1" t="s">
        <v>75</v>
      </c>
      <c r="O41" s="1" t="s">
        <v>51</v>
      </c>
      <c r="P41" s="1" t="s">
        <v>52</v>
      </c>
      <c r="Q41" s="1" t="s">
        <v>177</v>
      </c>
      <c r="R41" s="1">
        <v>2954</v>
      </c>
      <c r="S41" s="1">
        <v>29540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3456.1799299999998</v>
      </c>
      <c r="AA41" s="1">
        <v>0</v>
      </c>
      <c r="AB41" s="1">
        <v>0</v>
      </c>
      <c r="AC41" s="1">
        <v>0</v>
      </c>
      <c r="AD41" s="1">
        <v>0</v>
      </c>
      <c r="AE41" s="1">
        <v>29540</v>
      </c>
      <c r="AF41">
        <v>0</v>
      </c>
      <c r="AG41" s="6">
        <f t="shared" si="0"/>
        <v>0</v>
      </c>
      <c r="AH41" s="1">
        <f t="shared" si="1"/>
        <v>0</v>
      </c>
      <c r="AI41" s="1">
        <f t="shared" si="2"/>
        <v>0</v>
      </c>
      <c r="AJ41" s="1">
        <f t="shared" si="3"/>
        <v>26585.99946153846</v>
      </c>
      <c r="AK41" s="6">
        <f t="shared" si="4"/>
        <v>26585.99946153846</v>
      </c>
      <c r="AL41" s="6">
        <f t="shared" si="5"/>
        <v>-2954.0005384615397</v>
      </c>
    </row>
    <row r="42" spans="1:38" x14ac:dyDescent="0.75">
      <c r="A42" t="s">
        <v>184</v>
      </c>
      <c r="B42" t="s">
        <v>156</v>
      </c>
      <c r="C42" t="s">
        <v>157</v>
      </c>
      <c r="D42" t="s">
        <v>189</v>
      </c>
      <c r="E42" t="s">
        <v>190</v>
      </c>
      <c r="F42" t="s">
        <v>45</v>
      </c>
      <c r="G42" s="1">
        <v>3653.4</v>
      </c>
      <c r="H42" s="1">
        <v>4274.4780000000001</v>
      </c>
      <c r="I42" s="1">
        <v>37155.078000000001</v>
      </c>
      <c r="J42" s="1" t="s">
        <v>46</v>
      </c>
      <c r="K42" s="1" t="s">
        <v>47</v>
      </c>
      <c r="L42" s="1" t="s">
        <v>48</v>
      </c>
      <c r="M42" s="1" t="s">
        <v>49</v>
      </c>
      <c r="N42" s="1" t="s">
        <v>191</v>
      </c>
      <c r="O42" s="1" t="s">
        <v>51</v>
      </c>
      <c r="P42" s="1" t="s">
        <v>52</v>
      </c>
      <c r="Q42" s="1" t="s">
        <v>177</v>
      </c>
      <c r="R42" s="1">
        <v>3653.4</v>
      </c>
      <c r="S42" s="1">
        <v>36534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4274.4779699999999</v>
      </c>
      <c r="AA42" s="1">
        <v>0</v>
      </c>
      <c r="AB42" s="1">
        <v>0</v>
      </c>
      <c r="AC42" s="1">
        <v>0</v>
      </c>
      <c r="AD42" s="1">
        <v>0</v>
      </c>
      <c r="AE42" s="1">
        <v>36534</v>
      </c>
      <c r="AF42">
        <v>0</v>
      </c>
      <c r="AG42" s="6">
        <f t="shared" si="0"/>
        <v>0</v>
      </c>
      <c r="AH42" s="1">
        <f t="shared" si="1"/>
        <v>0</v>
      </c>
      <c r="AI42" s="1">
        <f t="shared" si="2"/>
        <v>0</v>
      </c>
      <c r="AJ42" s="1">
        <f t="shared" si="3"/>
        <v>32880.599769230765</v>
      </c>
      <c r="AK42" s="6">
        <f t="shared" si="4"/>
        <v>32880.599769230765</v>
      </c>
      <c r="AL42" s="6">
        <f t="shared" si="5"/>
        <v>-3653.4002307692353</v>
      </c>
    </row>
    <row r="43" spans="1:38" x14ac:dyDescent="0.75">
      <c r="A43" t="s">
        <v>184</v>
      </c>
      <c r="B43" t="s">
        <v>136</v>
      </c>
      <c r="C43" t="s">
        <v>137</v>
      </c>
      <c r="D43" t="s">
        <v>192</v>
      </c>
      <c r="E43" t="s">
        <v>193</v>
      </c>
      <c r="F43" t="s">
        <v>45</v>
      </c>
      <c r="G43" s="1">
        <v>10170</v>
      </c>
      <c r="H43" s="1">
        <v>11898.9</v>
      </c>
      <c r="I43" s="1">
        <v>103428.9</v>
      </c>
      <c r="J43" s="1" t="s">
        <v>46</v>
      </c>
      <c r="K43" s="1" t="s">
        <v>47</v>
      </c>
      <c r="L43" s="1" t="s">
        <v>48</v>
      </c>
      <c r="M43" s="1" t="s">
        <v>49</v>
      </c>
      <c r="N43" s="1" t="s">
        <v>75</v>
      </c>
      <c r="O43" s="1" t="s">
        <v>51</v>
      </c>
      <c r="P43" s="1" t="s">
        <v>52</v>
      </c>
      <c r="Q43" s="1" t="s">
        <v>184</v>
      </c>
      <c r="R43" s="1">
        <v>10170</v>
      </c>
      <c r="S43" s="1">
        <v>101700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11898.900390000001</v>
      </c>
      <c r="AA43" s="1">
        <v>0</v>
      </c>
      <c r="AB43" s="1">
        <v>0</v>
      </c>
      <c r="AC43" s="1">
        <v>0</v>
      </c>
      <c r="AD43" s="1">
        <v>0</v>
      </c>
      <c r="AE43" s="1">
        <v>101700</v>
      </c>
      <c r="AF43">
        <v>0</v>
      </c>
      <c r="AG43" s="6">
        <f t="shared" si="0"/>
        <v>0</v>
      </c>
      <c r="AH43" s="1">
        <f t="shared" si="1"/>
        <v>0</v>
      </c>
      <c r="AI43" s="1">
        <f t="shared" si="2"/>
        <v>0</v>
      </c>
      <c r="AJ43" s="1">
        <f t="shared" si="3"/>
        <v>91530.002999999997</v>
      </c>
      <c r="AK43" s="6">
        <f t="shared" si="4"/>
        <v>91530.002999999997</v>
      </c>
      <c r="AL43" s="6">
        <f t="shared" si="5"/>
        <v>-10169.997000000003</v>
      </c>
    </row>
    <row r="44" spans="1:38" x14ac:dyDescent="0.75">
      <c r="A44" t="s">
        <v>184</v>
      </c>
      <c r="B44" t="s">
        <v>194</v>
      </c>
      <c r="C44" t="s">
        <v>195</v>
      </c>
      <c r="D44" t="s">
        <v>196</v>
      </c>
      <c r="E44" t="s">
        <v>197</v>
      </c>
      <c r="F44" t="s">
        <v>45</v>
      </c>
      <c r="G44" s="1">
        <v>0</v>
      </c>
      <c r="H44" s="1">
        <v>697.45</v>
      </c>
      <c r="I44" s="1">
        <v>6062.45</v>
      </c>
      <c r="J44" s="1" t="s">
        <v>46</v>
      </c>
      <c r="K44" s="1" t="s">
        <v>47</v>
      </c>
      <c r="L44" s="1" t="s">
        <v>48</v>
      </c>
      <c r="M44" s="1" t="s">
        <v>49</v>
      </c>
      <c r="N44" s="1" t="s">
        <v>50</v>
      </c>
      <c r="O44" s="1" t="s">
        <v>51</v>
      </c>
      <c r="P44" s="1" t="s">
        <v>52</v>
      </c>
      <c r="Q44" s="1" t="s">
        <v>184</v>
      </c>
      <c r="R44" s="1">
        <v>0</v>
      </c>
      <c r="S44" s="1">
        <v>5365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697.45001000000002</v>
      </c>
      <c r="AA44" s="1">
        <v>0</v>
      </c>
      <c r="AB44" s="1">
        <v>0</v>
      </c>
      <c r="AC44" s="1">
        <v>0</v>
      </c>
      <c r="AD44" s="1">
        <v>0</v>
      </c>
      <c r="AE44" s="1">
        <v>5365</v>
      </c>
      <c r="AF44">
        <v>0</v>
      </c>
      <c r="AG44" s="6">
        <f t="shared" si="0"/>
        <v>0</v>
      </c>
      <c r="AH44" s="1">
        <f t="shared" si="1"/>
        <v>0</v>
      </c>
      <c r="AI44" s="1">
        <f t="shared" si="2"/>
        <v>0</v>
      </c>
      <c r="AJ44" s="1">
        <f t="shared" si="3"/>
        <v>5365.0000769230764</v>
      </c>
      <c r="AK44" s="6">
        <f t="shared" si="4"/>
        <v>5365.0000769230764</v>
      </c>
      <c r="AL44" s="6">
        <f t="shared" si="5"/>
        <v>7.69230764490203E-5</v>
      </c>
    </row>
    <row r="45" spans="1:38" x14ac:dyDescent="0.75">
      <c r="A45" t="s">
        <v>198</v>
      </c>
      <c r="B45" t="s">
        <v>199</v>
      </c>
      <c r="C45" t="s">
        <v>200</v>
      </c>
      <c r="D45" t="s">
        <v>201</v>
      </c>
      <c r="E45" t="s">
        <v>202</v>
      </c>
      <c r="F45" t="s">
        <v>45</v>
      </c>
      <c r="G45" s="1">
        <v>0</v>
      </c>
      <c r="H45" s="1">
        <v>4486.76</v>
      </c>
      <c r="I45" s="1">
        <v>39000.26</v>
      </c>
      <c r="J45" s="1" t="s">
        <v>46</v>
      </c>
      <c r="K45" s="1" t="s">
        <v>47</v>
      </c>
      <c r="L45" s="1" t="s">
        <v>48</v>
      </c>
      <c r="M45" s="1" t="s">
        <v>49</v>
      </c>
      <c r="N45" s="1" t="s">
        <v>176</v>
      </c>
      <c r="O45" s="1" t="s">
        <v>51</v>
      </c>
      <c r="P45" s="1" t="s">
        <v>52</v>
      </c>
      <c r="Q45" s="1" t="s">
        <v>184</v>
      </c>
      <c r="R45" s="1">
        <v>0</v>
      </c>
      <c r="S45" s="1">
        <v>34513.5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4486.7597699999997</v>
      </c>
      <c r="AA45" s="1">
        <v>0</v>
      </c>
      <c r="AB45" s="1">
        <v>0</v>
      </c>
      <c r="AC45" s="1">
        <v>0</v>
      </c>
      <c r="AD45" s="1">
        <v>0</v>
      </c>
      <c r="AE45" s="1">
        <v>34513.5</v>
      </c>
      <c r="AF45">
        <v>0</v>
      </c>
      <c r="AG45" s="6">
        <f t="shared" si="0"/>
        <v>0</v>
      </c>
      <c r="AH45" s="1">
        <f t="shared" si="1"/>
        <v>0</v>
      </c>
      <c r="AI45" s="1">
        <f t="shared" si="2"/>
        <v>0</v>
      </c>
      <c r="AJ45" s="1">
        <f t="shared" si="3"/>
        <v>34513.536692307687</v>
      </c>
      <c r="AK45" s="6">
        <f t="shared" si="4"/>
        <v>34513.536692307687</v>
      </c>
      <c r="AL45" s="6">
        <f t="shared" si="5"/>
        <v>3.6692307687189896E-2</v>
      </c>
    </row>
    <row r="46" spans="1:38" x14ac:dyDescent="0.75">
      <c r="A46" t="s">
        <v>198</v>
      </c>
      <c r="B46" t="s">
        <v>152</v>
      </c>
      <c r="C46" t="s">
        <v>153</v>
      </c>
      <c r="D46" t="s">
        <v>203</v>
      </c>
      <c r="E46" t="s">
        <v>204</v>
      </c>
      <c r="F46" t="s">
        <v>45</v>
      </c>
      <c r="G46" s="1">
        <v>0</v>
      </c>
      <c r="H46" s="1">
        <v>5720</v>
      </c>
      <c r="I46" s="1">
        <v>49720</v>
      </c>
      <c r="J46" s="1" t="s">
        <v>46</v>
      </c>
      <c r="K46" s="1" t="s">
        <v>47</v>
      </c>
      <c r="L46" s="1" t="s">
        <v>48</v>
      </c>
      <c r="M46" s="1" t="s">
        <v>49</v>
      </c>
      <c r="N46" s="1" t="s">
        <v>50</v>
      </c>
      <c r="O46" s="1" t="s">
        <v>51</v>
      </c>
      <c r="P46" s="1" t="s">
        <v>52</v>
      </c>
      <c r="Q46" s="1" t="s">
        <v>198</v>
      </c>
      <c r="R46" s="1">
        <v>0</v>
      </c>
      <c r="S46" s="1">
        <v>44000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5720</v>
      </c>
      <c r="AA46" s="1">
        <v>0</v>
      </c>
      <c r="AB46" s="1">
        <v>0</v>
      </c>
      <c r="AC46" s="1">
        <v>0</v>
      </c>
      <c r="AD46" s="1">
        <v>0</v>
      </c>
      <c r="AE46" s="1">
        <v>44000</v>
      </c>
      <c r="AF46">
        <v>0</v>
      </c>
      <c r="AG46" s="6">
        <f t="shared" si="0"/>
        <v>0</v>
      </c>
      <c r="AH46" s="1">
        <f t="shared" si="1"/>
        <v>0</v>
      </c>
      <c r="AI46" s="1">
        <f t="shared" si="2"/>
        <v>0</v>
      </c>
      <c r="AJ46" s="1">
        <f t="shared" si="3"/>
        <v>44000</v>
      </c>
      <c r="AK46" s="6">
        <f t="shared" si="4"/>
        <v>44000</v>
      </c>
      <c r="AL46" s="6">
        <f t="shared" si="5"/>
        <v>0</v>
      </c>
    </row>
    <row r="47" spans="1:38" x14ac:dyDescent="0.75">
      <c r="A47" t="s">
        <v>205</v>
      </c>
      <c r="B47" t="s">
        <v>206</v>
      </c>
      <c r="C47" t="s">
        <v>207</v>
      </c>
      <c r="D47" t="s">
        <v>208</v>
      </c>
      <c r="E47" t="s">
        <v>209</v>
      </c>
      <c r="F47" t="s">
        <v>45</v>
      </c>
      <c r="G47" s="1">
        <v>0</v>
      </c>
      <c r="H47" s="1">
        <v>868.96</v>
      </c>
      <c r="I47" s="1">
        <v>7553.25</v>
      </c>
      <c r="J47" s="1" t="s">
        <v>46</v>
      </c>
      <c r="K47" s="1" t="s">
        <v>47</v>
      </c>
      <c r="L47" s="1" t="s">
        <v>48</v>
      </c>
      <c r="M47" s="1" t="s">
        <v>49</v>
      </c>
      <c r="N47" s="1" t="s">
        <v>50</v>
      </c>
      <c r="O47" s="1" t="s">
        <v>51</v>
      </c>
      <c r="P47" s="1" t="s">
        <v>52</v>
      </c>
      <c r="Q47" s="1" t="s">
        <v>198</v>
      </c>
      <c r="R47" s="1">
        <v>0</v>
      </c>
      <c r="S47" s="1">
        <v>6684.29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868.96001999999999</v>
      </c>
      <c r="AA47" s="1">
        <v>0</v>
      </c>
      <c r="AB47" s="1">
        <v>0</v>
      </c>
      <c r="AC47" s="1">
        <v>0</v>
      </c>
      <c r="AD47" s="1">
        <v>0</v>
      </c>
      <c r="AE47" s="1">
        <v>6684.29</v>
      </c>
      <c r="AF47">
        <v>0</v>
      </c>
      <c r="AG47" s="6">
        <f t="shared" si="0"/>
        <v>0</v>
      </c>
      <c r="AH47" s="1">
        <f t="shared" si="1"/>
        <v>0</v>
      </c>
      <c r="AI47" s="1">
        <f t="shared" si="2"/>
        <v>0</v>
      </c>
      <c r="AJ47" s="1">
        <f t="shared" si="3"/>
        <v>6684.3078461538462</v>
      </c>
      <c r="AK47" s="6">
        <f t="shared" si="4"/>
        <v>6684.3078461538462</v>
      </c>
      <c r="AL47" s="6">
        <f t="shared" si="5"/>
        <v>1.7846153846221569E-2</v>
      </c>
    </row>
    <row r="48" spans="1:38" x14ac:dyDescent="0.75">
      <c r="A48" t="s">
        <v>210</v>
      </c>
      <c r="B48" t="s">
        <v>211</v>
      </c>
      <c r="C48" t="s">
        <v>212</v>
      </c>
      <c r="D48" t="s">
        <v>213</v>
      </c>
      <c r="E48" t="s">
        <v>214</v>
      </c>
      <c r="F48" t="s">
        <v>45</v>
      </c>
      <c r="G48" s="1">
        <v>0</v>
      </c>
      <c r="H48" s="1">
        <v>22230</v>
      </c>
      <c r="I48" s="1">
        <v>193230</v>
      </c>
      <c r="J48" s="1" t="s">
        <v>46</v>
      </c>
      <c r="K48" s="1" t="s">
        <v>47</v>
      </c>
      <c r="L48" s="1" t="s">
        <v>48</v>
      </c>
      <c r="M48" s="1" t="s">
        <v>49</v>
      </c>
      <c r="N48" s="1" t="s">
        <v>50</v>
      </c>
      <c r="O48" s="1" t="s">
        <v>51</v>
      </c>
      <c r="P48" s="1" t="s">
        <v>52</v>
      </c>
      <c r="Q48" s="1" t="s">
        <v>184</v>
      </c>
      <c r="R48" s="1">
        <v>0</v>
      </c>
      <c r="S48" s="1">
        <v>171000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22230</v>
      </c>
      <c r="AA48" s="1">
        <v>0</v>
      </c>
      <c r="AB48" s="1">
        <v>0</v>
      </c>
      <c r="AC48" s="1">
        <v>0</v>
      </c>
      <c r="AD48" s="1">
        <v>0</v>
      </c>
      <c r="AE48" s="1">
        <v>171000</v>
      </c>
      <c r="AF48">
        <v>0</v>
      </c>
      <c r="AG48" s="6">
        <f t="shared" si="0"/>
        <v>0</v>
      </c>
      <c r="AH48" s="1">
        <f t="shared" si="1"/>
        <v>0</v>
      </c>
      <c r="AI48" s="1">
        <f t="shared" si="2"/>
        <v>0</v>
      </c>
      <c r="AJ48" s="1">
        <f t="shared" si="3"/>
        <v>171000</v>
      </c>
      <c r="AK48" s="6">
        <f t="shared" si="4"/>
        <v>171000</v>
      </c>
      <c r="AL48" s="6">
        <f t="shared" si="5"/>
        <v>0</v>
      </c>
    </row>
    <row r="49" spans="1:38" x14ac:dyDescent="0.75">
      <c r="A49" t="s">
        <v>210</v>
      </c>
      <c r="B49" t="s">
        <v>59</v>
      </c>
      <c r="C49" t="s">
        <v>60</v>
      </c>
      <c r="D49" t="s">
        <v>215</v>
      </c>
      <c r="E49" t="s">
        <v>216</v>
      </c>
      <c r="F49" t="s">
        <v>45</v>
      </c>
      <c r="G49" s="1">
        <v>451</v>
      </c>
      <c r="H49" s="1">
        <v>527.66999999999996</v>
      </c>
      <c r="I49" s="1">
        <v>4586.7</v>
      </c>
      <c r="J49" s="1" t="s">
        <v>46</v>
      </c>
      <c r="K49" s="1" t="s">
        <v>47</v>
      </c>
      <c r="L49" s="1" t="s">
        <v>48</v>
      </c>
      <c r="M49" s="1" t="s">
        <v>49</v>
      </c>
      <c r="N49" s="1" t="s">
        <v>217</v>
      </c>
      <c r="O49" s="1" t="s">
        <v>51</v>
      </c>
      <c r="P49" s="1" t="s">
        <v>52</v>
      </c>
      <c r="Q49" s="1" t="s">
        <v>184</v>
      </c>
      <c r="R49" s="1">
        <v>451</v>
      </c>
      <c r="S49" s="1">
        <v>4510.0339999999997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527.66998000000001</v>
      </c>
      <c r="AA49" s="1">
        <v>0</v>
      </c>
      <c r="AB49" s="1">
        <v>0</v>
      </c>
      <c r="AC49" s="1">
        <v>0</v>
      </c>
      <c r="AD49" s="1">
        <v>0</v>
      </c>
      <c r="AE49" s="1">
        <v>4510.0339999999997</v>
      </c>
      <c r="AF49">
        <v>0</v>
      </c>
      <c r="AG49" s="6">
        <f t="shared" si="0"/>
        <v>0</v>
      </c>
      <c r="AH49" s="1">
        <f t="shared" si="1"/>
        <v>0</v>
      </c>
      <c r="AI49" s="1">
        <f t="shared" si="2"/>
        <v>0</v>
      </c>
      <c r="AJ49" s="1">
        <f t="shared" si="3"/>
        <v>4058.9998461538462</v>
      </c>
      <c r="AK49" s="6">
        <f t="shared" si="4"/>
        <v>4058.9998461538462</v>
      </c>
      <c r="AL49" s="6">
        <f t="shared" si="5"/>
        <v>-451.03415384615346</v>
      </c>
    </row>
    <row r="50" spans="1:38" ht="19" x14ac:dyDescent="0.95">
      <c r="R50" s="7">
        <f>SUM(R3:R49)</f>
        <v>306630.89806000004</v>
      </c>
      <c r="S50" s="7">
        <f t="shared" ref="S50:AE50" si="6">SUM(S3:S49)</f>
        <v>4731634.8556999993</v>
      </c>
      <c r="T50" s="7">
        <f t="shared" si="6"/>
        <v>0</v>
      </c>
      <c r="U50" s="7">
        <f t="shared" si="6"/>
        <v>148826.15399999998</v>
      </c>
      <c r="V50" s="7">
        <f t="shared" si="6"/>
        <v>1135.78601</v>
      </c>
      <c r="W50" s="7">
        <f t="shared" si="6"/>
        <v>1369.0583099999999</v>
      </c>
      <c r="X50" s="7">
        <f t="shared" si="6"/>
        <v>0</v>
      </c>
      <c r="Y50" s="7">
        <f t="shared" si="6"/>
        <v>0</v>
      </c>
      <c r="Z50" s="7">
        <f t="shared" si="6"/>
        <v>551586.36918000004</v>
      </c>
      <c r="AA50" s="7">
        <f t="shared" si="6"/>
        <v>113865.95</v>
      </c>
      <c r="AB50" s="7">
        <f t="shared" si="6"/>
        <v>74843.709999999992</v>
      </c>
      <c r="AC50" s="7">
        <f t="shared" si="6"/>
        <v>0</v>
      </c>
      <c r="AD50" s="7">
        <f t="shared" si="6"/>
        <v>0</v>
      </c>
      <c r="AE50" s="7">
        <f t="shared" si="6"/>
        <v>4542925.1957</v>
      </c>
      <c r="AG50" s="7">
        <f>SUM(AG3:AG49)</f>
        <v>148826.15399999998</v>
      </c>
      <c r="AH50" s="7">
        <f t="shared" ref="AH50:AK50" si="7">SUM(AH3:AH49)</f>
        <v>113578.60100000001</v>
      </c>
      <c r="AI50" s="7">
        <f t="shared" si="7"/>
        <v>68452.915500000003</v>
      </c>
      <c r="AJ50" s="7">
        <f t="shared" si="7"/>
        <v>4242972.0706153847</v>
      </c>
      <c r="AK50" s="7">
        <f t="shared" si="7"/>
        <v>4425003.5871153856</v>
      </c>
      <c r="AL50" s="8">
        <f t="shared" si="5"/>
        <v>-306631.26858461462</v>
      </c>
    </row>
    <row r="51" spans="1:38" x14ac:dyDescent="0.75">
      <c r="T51" s="9" t="s">
        <v>218</v>
      </c>
      <c r="AA51" s="1">
        <f>+AA50*0.01</f>
        <v>1138.6595</v>
      </c>
      <c r="AB51" s="1">
        <f>+AB50*0.02</f>
        <v>1496.8742</v>
      </c>
      <c r="AE51" s="1">
        <f>+AE50*0.13</f>
        <v>590580.27544100001</v>
      </c>
      <c r="AF51" s="1"/>
      <c r="AG51" s="1"/>
      <c r="AH51" s="1">
        <f t="shared" ref="AH51:AH109" si="8">+AA51/0.01</f>
        <v>113865.95</v>
      </c>
      <c r="AI51" s="1">
        <f t="shared" ref="AI51:AI109" si="9">+AB51/0.02</f>
        <v>74843.709999999992</v>
      </c>
      <c r="AJ51" s="1">
        <f t="shared" ref="AJ51:AJ109" si="10">+AE51/0.13</f>
        <v>4542925.1957</v>
      </c>
      <c r="AK51" s="6">
        <f t="shared" si="4"/>
        <v>4731634.8557000002</v>
      </c>
    </row>
    <row r="52" spans="1:38" ht="20.25" customHeight="1" thickBot="1" x14ac:dyDescent="0.9">
      <c r="U52" s="10"/>
      <c r="V52" s="10"/>
      <c r="W52" s="10"/>
      <c r="X52" s="10"/>
      <c r="Y52" s="10"/>
      <c r="Z52"/>
      <c r="AA52" s="11">
        <f>+V50</f>
        <v>1135.78601</v>
      </c>
      <c r="AB52" s="11">
        <f>+W50</f>
        <v>1369.0583099999999</v>
      </c>
      <c r="AC52" s="11"/>
      <c r="AD52" s="11"/>
      <c r="AE52" s="12">
        <f>+Z50</f>
        <v>551586.36918000004</v>
      </c>
      <c r="AF52" s="1"/>
      <c r="AG52" s="1"/>
      <c r="AH52" s="1">
        <f t="shared" si="8"/>
        <v>113578.601</v>
      </c>
      <c r="AI52" s="1">
        <f t="shared" si="9"/>
        <v>68452.915499999988</v>
      </c>
      <c r="AJ52" s="1">
        <f t="shared" si="10"/>
        <v>4242972.0706153847</v>
      </c>
      <c r="AK52" s="6">
        <f t="shared" si="4"/>
        <v>4425003.5871153846</v>
      </c>
    </row>
    <row r="53" spans="1:38" ht="24.5" customHeight="1" thickTop="1" x14ac:dyDescent="0.95">
      <c r="V53"/>
      <c r="W53"/>
      <c r="Z53" s="9" t="s">
        <v>219</v>
      </c>
      <c r="AA53" s="13">
        <f>+AA51-AA52</f>
        <v>2.873489999999947</v>
      </c>
      <c r="AB53" s="13">
        <f>+AB51-AB52</f>
        <v>127.81589000000008</v>
      </c>
      <c r="AC53" s="13"/>
      <c r="AD53" s="13"/>
      <c r="AE53" s="13">
        <f>+AE51-AE52</f>
        <v>38993.906260999967</v>
      </c>
      <c r="AF53" s="9"/>
      <c r="AH53" s="1">
        <f t="shared" si="8"/>
        <v>287.3489999999947</v>
      </c>
      <c r="AI53" s="1">
        <f t="shared" si="9"/>
        <v>6390.7945000000036</v>
      </c>
      <c r="AJ53" s="1">
        <f t="shared" si="10"/>
        <v>299953.12508461514</v>
      </c>
      <c r="AK53" s="8">
        <f t="shared" si="4"/>
        <v>306631.26858461514</v>
      </c>
    </row>
    <row r="54" spans="1:38" x14ac:dyDescent="0.75">
      <c r="X54"/>
      <c r="Z54" s="9" t="s">
        <v>220</v>
      </c>
      <c r="AA54" s="13">
        <f>+AA53/0.01</f>
        <v>287.3489999999947</v>
      </c>
      <c r="AB54" s="13">
        <f>+AB53/0.02</f>
        <v>6390.7945000000036</v>
      </c>
      <c r="AC54" s="13"/>
      <c r="AD54" s="13"/>
      <c r="AE54" s="13">
        <f>+AE53/0.13</f>
        <v>299953.12508461514</v>
      </c>
      <c r="AG54" s="6">
        <f>+AE54+AB54+AA54</f>
        <v>306631.26858461514</v>
      </c>
      <c r="AH54" s="1">
        <f t="shared" si="8"/>
        <v>28734.89999999947</v>
      </c>
      <c r="AI54" s="1">
        <f t="shared" si="9"/>
        <v>319539.72500000015</v>
      </c>
      <c r="AJ54" s="1">
        <f t="shared" si="10"/>
        <v>2307331.7314201165</v>
      </c>
      <c r="AK54" s="6">
        <f t="shared" si="4"/>
        <v>2655606.356420116</v>
      </c>
    </row>
    <row r="55" spans="1:38" x14ac:dyDescent="0.75">
      <c r="X55"/>
      <c r="AH55" s="1">
        <f t="shared" si="8"/>
        <v>0</v>
      </c>
      <c r="AI55" s="1">
        <f t="shared" si="9"/>
        <v>0</v>
      </c>
      <c r="AJ55" s="1">
        <f t="shared" si="10"/>
        <v>0</v>
      </c>
      <c r="AK55" s="6">
        <f t="shared" si="4"/>
        <v>0</v>
      </c>
    </row>
    <row r="56" spans="1:38" x14ac:dyDescent="0.75">
      <c r="X56"/>
      <c r="AH56" s="1">
        <f t="shared" si="8"/>
        <v>0</v>
      </c>
      <c r="AI56" s="1">
        <f t="shared" si="9"/>
        <v>0</v>
      </c>
      <c r="AJ56" s="1">
        <f t="shared" si="10"/>
        <v>0</v>
      </c>
      <c r="AK56" s="6">
        <f t="shared" si="4"/>
        <v>0</v>
      </c>
    </row>
    <row r="57" spans="1:38" x14ac:dyDescent="0.75">
      <c r="X57"/>
      <c r="AH57" s="1">
        <f t="shared" si="8"/>
        <v>0</v>
      </c>
      <c r="AI57" s="1">
        <f t="shared" si="9"/>
        <v>0</v>
      </c>
      <c r="AJ57" s="1">
        <f t="shared" si="10"/>
        <v>0</v>
      </c>
      <c r="AK57" s="6">
        <f t="shared" si="4"/>
        <v>0</v>
      </c>
    </row>
    <row r="58" spans="1:38" x14ac:dyDescent="0.75">
      <c r="X58"/>
      <c r="AH58" s="1">
        <f t="shared" si="8"/>
        <v>0</v>
      </c>
      <c r="AI58" s="1">
        <f t="shared" si="9"/>
        <v>0</v>
      </c>
      <c r="AJ58" s="1">
        <f t="shared" si="10"/>
        <v>0</v>
      </c>
      <c r="AK58" s="6">
        <f t="shared" si="4"/>
        <v>0</v>
      </c>
    </row>
    <row r="59" spans="1:38" x14ac:dyDescent="0.75">
      <c r="X59"/>
      <c r="AH59" s="1">
        <f t="shared" si="8"/>
        <v>0</v>
      </c>
      <c r="AI59" s="1">
        <f t="shared" si="9"/>
        <v>0</v>
      </c>
      <c r="AJ59" s="1">
        <f t="shared" si="10"/>
        <v>0</v>
      </c>
      <c r="AK59" s="6">
        <f t="shared" si="4"/>
        <v>0</v>
      </c>
    </row>
    <row r="60" spans="1:38" x14ac:dyDescent="0.75">
      <c r="AH60" s="1">
        <f t="shared" si="8"/>
        <v>0</v>
      </c>
      <c r="AI60" s="1">
        <f t="shared" si="9"/>
        <v>0</v>
      </c>
      <c r="AJ60" s="1">
        <f t="shared" si="10"/>
        <v>0</v>
      </c>
      <c r="AK60" s="6">
        <f t="shared" si="4"/>
        <v>0</v>
      </c>
    </row>
    <row r="61" spans="1:38" x14ac:dyDescent="0.75">
      <c r="AH61" s="1">
        <f t="shared" si="8"/>
        <v>0</v>
      </c>
      <c r="AI61" s="1">
        <f t="shared" si="9"/>
        <v>0</v>
      </c>
      <c r="AJ61" s="1">
        <f t="shared" si="10"/>
        <v>0</v>
      </c>
      <c r="AK61" s="6">
        <f t="shared" si="4"/>
        <v>0</v>
      </c>
    </row>
    <row r="62" spans="1:38" x14ac:dyDescent="0.75">
      <c r="AH62" s="1">
        <f t="shared" si="8"/>
        <v>0</v>
      </c>
      <c r="AI62" s="1">
        <f t="shared" si="9"/>
        <v>0</v>
      </c>
      <c r="AJ62" s="1">
        <f t="shared" si="10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Rodney Padilla</dc:creator>
  <cp:lastModifiedBy>Rodney Padilla</cp:lastModifiedBy>
  <dcterms:created xsi:type="dcterms:W3CDTF">2025-12-12T21:49:38Z</dcterms:created>
  <dcterms:modified xsi:type="dcterms:W3CDTF">2025-12-12T21:50:13Z</dcterms:modified>
</cp:coreProperties>
</file>